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drawings/drawing1.xml" ContentType="application/vnd.openxmlformats-officedocument.drawing+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slicers/slicer2.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2.xml" ContentType="application/vnd.openxmlformats-officedocument.spreadsheetml.externalLink+xml"/>
  <Override PartName="/xl/tables/table1.xml" ContentType="application/vnd.openxmlformats-officedocument.spreadsheetml.table+xml"/>
  <Override PartName="/xl/externalLinks/externalLink1.xml" ContentType="application/vnd.openxmlformats-officedocument.spreadsheetml.externalLink+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mc:AlternateContent xmlns:mc="http://schemas.openxmlformats.org/markup-compatibility/2006">
    <mc:Choice Requires="x15">
      <x15ac:absPath xmlns:x15ac="http://schemas.microsoft.com/office/spreadsheetml/2010/11/ac" url="C:\Users\MatthewsE1\Downloads\"/>
    </mc:Choice>
  </mc:AlternateContent>
  <xr:revisionPtr revIDLastSave="0" documentId="8_{F8D426C4-A9DB-4168-8D6B-1BD80F06133E}" xr6:coauthVersionLast="47" xr6:coauthVersionMax="47" xr10:uidLastSave="{00000000-0000-0000-0000-000000000000}"/>
  <bookViews>
    <workbookView xWindow="-165" yWindow="-165" windowWidth="29130" windowHeight="15810" tabRatio="776" firstSheet="24" activeTab="31" xr2:uid="{00000000-000D-0000-FFFF-FFFF00000000}"/>
  </bookViews>
  <sheets>
    <sheet name="1. General Project Risks" sheetId="32" r:id="rId1"/>
    <sheet name="2. Causes for Claims and SAs" sheetId="1" r:id="rId2"/>
    <sheet name="3a. Summary-All Claims" sheetId="2" r:id="rId3"/>
    <sheet name="3b. Summary-All SAs" sheetId="16" r:id="rId4"/>
    <sheet name="4a. Claim-Appalach Region Comm" sheetId="3" r:id="rId5"/>
    <sheet name="4b. SA-Appalach Region Comm" sheetId="17" r:id="rId6"/>
    <sheet name="5a. Claim-Bicycle &amp; Pedestrian" sheetId="4" r:id="rId7"/>
    <sheet name="5b. SA-Bicycle and Pedestrian" sheetId="18" r:id="rId8"/>
    <sheet name="6a. Claim-Bridge Replacement" sheetId="5" r:id="rId9"/>
    <sheet name="6b. SA-Bridge Replacement" sheetId="19" r:id="rId10"/>
    <sheet name="7a. Claim-Ferry" sheetId="6" r:id="rId11"/>
    <sheet name="7b. SA-Ferry" sheetId="20" r:id="rId12"/>
    <sheet name="8a, Claim-Highway Safety" sheetId="7" r:id="rId13"/>
    <sheet name="8b. SA-Highway Safety" sheetId="21" r:id="rId14"/>
    <sheet name="9a. Claim-Interstate" sheetId="8" r:id="rId15"/>
    <sheet name="9b. SA-Interstate" sheetId="22" r:id="rId16"/>
    <sheet name="10a. Claim-Other" sheetId="9" r:id="rId17"/>
    <sheet name="10b. SA-Other" sheetId="23" r:id="rId18"/>
    <sheet name="11a. Claim-Rail" sheetId="10" r:id="rId19"/>
    <sheet name="11b. SA-Rail" sheetId="24" r:id="rId20"/>
    <sheet name="12a. Claim-Railroad - HW Crossi" sheetId="11" r:id="rId21"/>
    <sheet name="12b. SA-Railroad - HW Crossings" sheetId="25" r:id="rId22"/>
    <sheet name="13a. Claim-Rest Area" sheetId="12" r:id="rId23"/>
    <sheet name="13b. SA-Rest Area" sheetId="26" r:id="rId24"/>
    <sheet name="14a. Claim-Rural" sheetId="13" r:id="rId25"/>
    <sheet name="14b. SA-Rural" sheetId="27" r:id="rId26"/>
    <sheet name="15a. Claim-Safe Route to School" sheetId="14" r:id="rId27"/>
    <sheet name="15b. SA-Safe Route to School" sheetId="28" r:id="rId28"/>
    <sheet name="3. Risk Profile (Specific)" sheetId="31" r:id="rId29"/>
    <sheet name="16a. Claim-Urban" sheetId="15" r:id="rId30"/>
    <sheet name="16b. SA-Urban" sheetId="29" r:id="rId31"/>
    <sheet name="2. Risk Profiles (Generic)" sheetId="30" r:id="rId32"/>
  </sheets>
  <externalReferences>
    <externalReference r:id="rId33"/>
    <externalReference r:id="rId34"/>
  </externalReferences>
  <definedNames>
    <definedName name="_xlnm.Print_Area" localSheetId="28">Table3[[#All],[Generic Cause Level 2]]</definedName>
    <definedName name="Proj_Phases">[1]Lists!$H$17:$H$21</definedName>
    <definedName name="Slicer_Claim_or_SA">#N/A</definedName>
    <definedName name="Slicer_Claim_or_SA1">#N/A</definedName>
    <definedName name="Slicer_Generic_Cause">#N/A</definedName>
    <definedName name="Slicer_Generic_Cause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5"/>
        <x14:slicerCache r:id="rId36"/>
        <x14:slicerCache r:id="rId37"/>
        <x14:slicerCache r:id="rId3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30" l="1"/>
  <c r="H40" i="30" s="1"/>
  <c r="C40" i="30"/>
  <c r="D39" i="30"/>
  <c r="H39" i="30" s="1"/>
  <c r="C39" i="30"/>
  <c r="L40" i="30" l="1"/>
  <c r="L39" i="30"/>
  <c r="K210" i="31" l="1"/>
  <c r="K209" i="31"/>
  <c r="K208" i="31"/>
  <c r="K207" i="31"/>
  <c r="K206" i="31"/>
  <c r="K205" i="31"/>
  <c r="K204" i="31"/>
  <c r="K203" i="31"/>
  <c r="K202" i="31"/>
  <c r="K201" i="31"/>
  <c r="K200" i="31"/>
  <c r="K199" i="31"/>
  <c r="K198" i="31"/>
  <c r="K197" i="31"/>
  <c r="K196" i="31"/>
  <c r="K195" i="31"/>
  <c r="K194" i="31"/>
  <c r="K193" i="31"/>
  <c r="K192" i="31"/>
  <c r="K191" i="31"/>
  <c r="K190" i="31"/>
  <c r="K189" i="31"/>
  <c r="K188" i="31"/>
  <c r="K187" i="31"/>
  <c r="K186" i="31"/>
  <c r="K185" i="31"/>
  <c r="K184" i="31"/>
  <c r="K183" i="31"/>
  <c r="K182" i="31"/>
  <c r="K181" i="31"/>
  <c r="K180" i="31"/>
  <c r="K179" i="31"/>
  <c r="K178" i="31"/>
  <c r="K177" i="31"/>
  <c r="K176" i="31"/>
  <c r="K175" i="31"/>
  <c r="K174" i="31"/>
  <c r="K173" i="31"/>
  <c r="K172" i="31"/>
  <c r="K171" i="31"/>
  <c r="K170" i="31"/>
  <c r="K169" i="31"/>
  <c r="K168" i="31"/>
  <c r="K167" i="31"/>
  <c r="K166" i="31"/>
  <c r="K165" i="31"/>
  <c r="K164" i="31"/>
  <c r="K163" i="31"/>
  <c r="K162" i="31"/>
  <c r="K161" i="31"/>
  <c r="K160" i="31"/>
  <c r="K159" i="31"/>
  <c r="K158" i="31"/>
  <c r="K157" i="31"/>
  <c r="K156" i="31"/>
  <c r="K155" i="31"/>
  <c r="K154" i="31"/>
  <c r="K153" i="31"/>
  <c r="K152" i="31"/>
  <c r="K151" i="31"/>
  <c r="K150" i="31"/>
  <c r="K149" i="31"/>
  <c r="K148" i="31"/>
  <c r="K147" i="31"/>
  <c r="K146" i="31"/>
  <c r="K145" i="31"/>
  <c r="K144" i="31"/>
  <c r="K143" i="31"/>
  <c r="K142" i="31"/>
  <c r="K141" i="31"/>
  <c r="K140" i="31"/>
  <c r="K139" i="31"/>
  <c r="K138" i="31"/>
  <c r="K137" i="31"/>
  <c r="K136" i="31"/>
  <c r="K135" i="31"/>
  <c r="K134" i="31"/>
  <c r="K133" i="31"/>
  <c r="K132" i="31"/>
  <c r="K131" i="31"/>
  <c r="K130" i="31"/>
  <c r="K129" i="31"/>
  <c r="K128" i="31"/>
  <c r="K127" i="31"/>
  <c r="K126" i="31"/>
  <c r="K125" i="31"/>
  <c r="K124" i="31"/>
  <c r="K123" i="31"/>
  <c r="K122" i="31"/>
  <c r="K121" i="31"/>
  <c r="K120" i="31"/>
  <c r="K119" i="31"/>
  <c r="K118" i="31"/>
  <c r="K117" i="31"/>
  <c r="K116" i="31"/>
  <c r="K115" i="31"/>
  <c r="K114" i="31"/>
  <c r="K113" i="31"/>
  <c r="K112" i="31"/>
  <c r="K111" i="31"/>
  <c r="K110" i="31"/>
  <c r="K109" i="31"/>
  <c r="K108" i="31"/>
  <c r="K107" i="31"/>
  <c r="K106" i="31"/>
  <c r="K105" i="31"/>
  <c r="K104" i="31"/>
  <c r="K103" i="31"/>
  <c r="K102" i="31"/>
  <c r="K101" i="31"/>
  <c r="O100" i="31"/>
  <c r="K100" i="31"/>
  <c r="O99" i="31"/>
  <c r="K99" i="31"/>
  <c r="O98" i="31"/>
  <c r="K98" i="31"/>
  <c r="O97" i="31"/>
  <c r="K97" i="31"/>
  <c r="O96" i="31"/>
  <c r="K96" i="31"/>
  <c r="O95" i="31"/>
  <c r="K95" i="31"/>
  <c r="O94" i="31"/>
  <c r="K94" i="31"/>
  <c r="O93" i="31"/>
  <c r="K93" i="31"/>
  <c r="O92" i="31"/>
  <c r="K92" i="31"/>
  <c r="O91" i="31"/>
  <c r="K91" i="31"/>
  <c r="O90" i="31"/>
  <c r="K90" i="31"/>
  <c r="O89" i="31"/>
  <c r="K89" i="31"/>
  <c r="O88" i="31"/>
  <c r="K88" i="31"/>
  <c r="O87" i="31"/>
  <c r="K87" i="31"/>
  <c r="O86" i="31"/>
  <c r="K86" i="31"/>
  <c r="O85" i="31"/>
  <c r="K85" i="31"/>
  <c r="O84" i="31"/>
  <c r="K84" i="31"/>
  <c r="O83" i="31"/>
  <c r="K83" i="31"/>
  <c r="O82" i="31"/>
  <c r="K82" i="31"/>
  <c r="O81" i="31"/>
  <c r="K81" i="31"/>
  <c r="O80" i="31"/>
  <c r="K80" i="31"/>
  <c r="O79" i="31"/>
  <c r="K79" i="31"/>
  <c r="O78" i="31"/>
  <c r="K78" i="31"/>
  <c r="O77" i="31"/>
  <c r="K77" i="31"/>
  <c r="O76" i="31"/>
  <c r="K76" i="31"/>
  <c r="O75" i="31"/>
  <c r="K75" i="31"/>
  <c r="O74" i="31"/>
  <c r="K74" i="31"/>
  <c r="O73" i="31"/>
  <c r="K73" i="31"/>
  <c r="O72" i="31"/>
  <c r="K72" i="31"/>
  <c r="O71" i="31"/>
  <c r="K71" i="31"/>
  <c r="O70" i="31"/>
  <c r="K70" i="31"/>
  <c r="O69" i="31"/>
  <c r="K69" i="31"/>
  <c r="O68" i="31"/>
  <c r="K68" i="31"/>
  <c r="O67" i="31"/>
  <c r="K67" i="31"/>
  <c r="O66" i="31"/>
  <c r="K66" i="31"/>
  <c r="O65" i="31"/>
  <c r="K65" i="31"/>
  <c r="O64" i="31"/>
  <c r="K64" i="31"/>
  <c r="O63" i="31"/>
  <c r="K63" i="31"/>
  <c r="O62" i="31"/>
  <c r="K62" i="31"/>
  <c r="O61" i="31"/>
  <c r="K61" i="31"/>
  <c r="O60" i="31"/>
  <c r="K60" i="31"/>
  <c r="O59" i="31"/>
  <c r="K59" i="31"/>
  <c r="O58" i="31"/>
  <c r="K58" i="31"/>
  <c r="O57" i="31"/>
  <c r="K57" i="31"/>
  <c r="O56" i="31"/>
  <c r="K56" i="31"/>
  <c r="O55" i="31"/>
  <c r="K55" i="31"/>
  <c r="O54" i="31"/>
  <c r="K54" i="31"/>
  <c r="O53" i="31"/>
  <c r="K53" i="31"/>
  <c r="O52" i="31"/>
  <c r="K52" i="31"/>
  <c r="O51" i="31"/>
  <c r="K51" i="31"/>
  <c r="O50" i="31"/>
  <c r="K50" i="31"/>
  <c r="O49" i="31"/>
  <c r="K49" i="31"/>
  <c r="O48" i="31"/>
  <c r="K48" i="31"/>
  <c r="O47" i="31"/>
  <c r="K47" i="31"/>
  <c r="O46" i="31"/>
  <c r="K46" i="31"/>
  <c r="O45" i="31"/>
  <c r="K45" i="31"/>
  <c r="O44" i="31"/>
  <c r="K44" i="31"/>
  <c r="O43" i="31"/>
  <c r="K43" i="31"/>
  <c r="O42" i="31"/>
  <c r="K42" i="31"/>
  <c r="O41" i="31"/>
  <c r="K41" i="31"/>
  <c r="O40" i="31"/>
  <c r="K40" i="31"/>
  <c r="O39" i="31"/>
  <c r="K39" i="31"/>
  <c r="O38" i="31"/>
  <c r="K38" i="31"/>
  <c r="O37" i="31"/>
  <c r="K37" i="31"/>
  <c r="O36" i="31"/>
  <c r="K36" i="31"/>
  <c r="O35" i="31"/>
  <c r="K35" i="31"/>
  <c r="O34" i="31"/>
  <c r="K34" i="31"/>
  <c r="O33" i="31"/>
  <c r="K33" i="31"/>
  <c r="O32" i="31"/>
  <c r="K32" i="31"/>
  <c r="O31" i="31"/>
  <c r="K31" i="31"/>
  <c r="O30" i="31"/>
  <c r="K30" i="31"/>
  <c r="O29" i="31"/>
  <c r="K29" i="31"/>
  <c r="O28" i="31"/>
  <c r="K28" i="31"/>
  <c r="O27" i="31"/>
  <c r="K27" i="31"/>
  <c r="O26" i="31"/>
  <c r="K26" i="31"/>
  <c r="O25" i="31"/>
  <c r="K25" i="31"/>
  <c r="O24" i="31"/>
  <c r="K24" i="31"/>
  <c r="O23" i="31"/>
  <c r="K23" i="31"/>
  <c r="O22" i="31"/>
  <c r="K22" i="31"/>
  <c r="O21" i="31"/>
  <c r="K21" i="31"/>
  <c r="O20" i="31"/>
  <c r="K20" i="31"/>
  <c r="O19" i="31"/>
  <c r="K19" i="31"/>
  <c r="O18" i="31"/>
  <c r="K18" i="31"/>
  <c r="O17" i="31"/>
  <c r="K17" i="31"/>
  <c r="O16" i="31"/>
  <c r="K16" i="31"/>
  <c r="O15" i="31"/>
  <c r="K15" i="31"/>
  <c r="O14" i="31"/>
  <c r="K14" i="31"/>
  <c r="O13" i="31"/>
  <c r="K13" i="31"/>
  <c r="O12" i="31"/>
  <c r="K12" i="31"/>
  <c r="O11" i="31"/>
  <c r="K11" i="31"/>
  <c r="O10" i="31"/>
  <c r="K10" i="31"/>
  <c r="O9" i="31"/>
  <c r="K9" i="31"/>
  <c r="O8" i="31"/>
  <c r="K8" i="31"/>
  <c r="O7" i="31"/>
  <c r="K7" i="31"/>
  <c r="O6" i="31"/>
  <c r="K6" i="31"/>
  <c r="O5" i="31"/>
  <c r="K5" i="31"/>
  <c r="O4" i="31"/>
  <c r="K4" i="31"/>
  <c r="O3" i="31"/>
  <c r="K3" i="31"/>
  <c r="H38" i="30"/>
  <c r="H37" i="30"/>
  <c r="H36" i="30"/>
  <c r="H35" i="30"/>
  <c r="H34" i="30"/>
  <c r="H33" i="30"/>
  <c r="H32" i="30"/>
  <c r="H31" i="30"/>
  <c r="H30" i="30"/>
  <c r="H29" i="30"/>
  <c r="H28" i="30"/>
  <c r="H27" i="30"/>
  <c r="H26" i="30"/>
  <c r="H25" i="30"/>
  <c r="H24" i="30"/>
  <c r="H23" i="30"/>
  <c r="H22" i="30"/>
  <c r="H21" i="30"/>
  <c r="L20" i="30"/>
  <c r="H20" i="30"/>
  <c r="L19" i="30"/>
  <c r="H19" i="30"/>
  <c r="L18" i="30"/>
  <c r="H18" i="30"/>
  <c r="L17" i="30"/>
  <c r="H17" i="30"/>
  <c r="L16" i="30"/>
  <c r="H16" i="30"/>
  <c r="L15" i="30"/>
  <c r="H15" i="30"/>
  <c r="L14" i="30"/>
  <c r="H14" i="30"/>
  <c r="L13" i="30"/>
  <c r="H13" i="30"/>
  <c r="L12" i="30"/>
  <c r="H12" i="30"/>
  <c r="L11" i="30"/>
  <c r="H11" i="30"/>
  <c r="L10" i="30"/>
  <c r="H10" i="30"/>
  <c r="L9" i="30"/>
  <c r="H9" i="30"/>
  <c r="L8" i="30"/>
  <c r="H8" i="30"/>
  <c r="L7" i="30"/>
  <c r="H7" i="30"/>
  <c r="L6" i="30"/>
  <c r="H6" i="30"/>
  <c r="L5" i="30"/>
  <c r="H5" i="30"/>
  <c r="L4" i="30"/>
  <c r="H4" i="30"/>
  <c r="L3" i="30"/>
  <c r="H3" i="30"/>
  <c r="D68" i="29"/>
  <c r="F67" i="29"/>
  <c r="H67" i="29" s="1"/>
  <c r="D67" i="29"/>
  <c r="D66" i="29"/>
  <c r="D65" i="29"/>
  <c r="F64" i="29"/>
  <c r="H64" i="29" s="1"/>
  <c r="D64" i="29"/>
  <c r="D63" i="29"/>
  <c r="D62" i="29"/>
  <c r="D61" i="29"/>
  <c r="D60" i="29"/>
  <c r="D59" i="29"/>
  <c r="F58" i="29"/>
  <c r="H58" i="29" s="1"/>
  <c r="D58" i="29"/>
  <c r="D57" i="29"/>
  <c r="D56" i="29"/>
  <c r="F55" i="29"/>
  <c r="H55" i="29" s="1"/>
  <c r="D55" i="29"/>
  <c r="F54" i="29"/>
  <c r="H54" i="29" s="1"/>
  <c r="D54" i="29"/>
  <c r="D53" i="29"/>
  <c r="D52" i="29"/>
  <c r="F51" i="29"/>
  <c r="H51" i="29" s="1"/>
  <c r="D51" i="29"/>
  <c r="D50" i="29"/>
  <c r="F49" i="29"/>
  <c r="H49" i="29" s="1"/>
  <c r="D49" i="29"/>
  <c r="D48" i="29"/>
  <c r="F47" i="29"/>
  <c r="H47" i="29" s="1"/>
  <c r="D47" i="29"/>
  <c r="D46" i="29"/>
  <c r="N45" i="29"/>
  <c r="D45" i="29"/>
  <c r="N44" i="29"/>
  <c r="F44" i="29"/>
  <c r="H44" i="29" s="1"/>
  <c r="D44" i="29"/>
  <c r="N43" i="29"/>
  <c r="F43" i="29"/>
  <c r="H43" i="29" s="1"/>
  <c r="D43" i="29"/>
  <c r="N42" i="29"/>
  <c r="D42" i="29"/>
  <c r="N41" i="29"/>
  <c r="F41" i="29"/>
  <c r="H41" i="29" s="1"/>
  <c r="D41" i="29"/>
  <c r="N40" i="29"/>
  <c r="F40" i="29"/>
  <c r="H40" i="29" s="1"/>
  <c r="D40" i="29"/>
  <c r="N39" i="29"/>
  <c r="D39" i="29"/>
  <c r="N38" i="29"/>
  <c r="D38" i="29"/>
  <c r="N37" i="29"/>
  <c r="D37" i="29"/>
  <c r="N36" i="29"/>
  <c r="D36" i="29"/>
  <c r="N35" i="29"/>
  <c r="D35" i="29"/>
  <c r="N34" i="29"/>
  <c r="D34" i="29"/>
  <c r="N33" i="29"/>
  <c r="D33" i="29"/>
  <c r="N32" i="29"/>
  <c r="D32" i="29"/>
  <c r="N31" i="29"/>
  <c r="F31" i="29"/>
  <c r="H31" i="29" s="1"/>
  <c r="D31" i="29"/>
  <c r="N30" i="29"/>
  <c r="D30" i="29"/>
  <c r="N29" i="29"/>
  <c r="D29" i="29"/>
  <c r="N28" i="29"/>
  <c r="D28" i="29"/>
  <c r="N27" i="29"/>
  <c r="D27" i="29"/>
  <c r="N26" i="29"/>
  <c r="D26" i="29"/>
  <c r="N25" i="29"/>
  <c r="D25" i="29"/>
  <c r="N24" i="29"/>
  <c r="D24" i="29"/>
  <c r="D23" i="29"/>
  <c r="D22" i="29"/>
  <c r="D21" i="29"/>
  <c r="D20" i="29"/>
  <c r="D19" i="29"/>
  <c r="D18" i="29"/>
  <c r="F17" i="29"/>
  <c r="H17" i="29" s="1"/>
  <c r="D17" i="29"/>
  <c r="D16" i="29"/>
  <c r="D15" i="29"/>
  <c r="D14" i="29"/>
  <c r="D13" i="29"/>
  <c r="F12" i="29"/>
  <c r="H12" i="29" s="1"/>
  <c r="D12" i="29"/>
  <c r="F11" i="29"/>
  <c r="H11" i="29" s="1"/>
  <c r="D11" i="29"/>
  <c r="D10" i="29"/>
  <c r="F9" i="29"/>
  <c r="H9" i="29" s="1"/>
  <c r="D9" i="29"/>
  <c r="D8" i="29"/>
  <c r="D7" i="29"/>
  <c r="D6" i="29"/>
  <c r="D5" i="29"/>
  <c r="D4" i="29"/>
  <c r="F3" i="29"/>
  <c r="H3" i="29" s="1"/>
  <c r="D3" i="29"/>
  <c r="N18" i="28"/>
  <c r="N17" i="28"/>
  <c r="N16" i="28"/>
  <c r="N15" i="28"/>
  <c r="N14" i="28"/>
  <c r="N13" i="28"/>
  <c r="F10" i="28"/>
  <c r="H10" i="28" s="1"/>
  <c r="D10" i="28"/>
  <c r="F9" i="28"/>
  <c r="H9" i="28" s="1"/>
  <c r="D9" i="28"/>
  <c r="F8" i="28"/>
  <c r="H8" i="28" s="1"/>
  <c r="D8" i="28"/>
  <c r="F7" i="28"/>
  <c r="H7" i="28" s="1"/>
  <c r="D7" i="28"/>
  <c r="D6" i="28"/>
  <c r="F5" i="28"/>
  <c r="H5" i="28" s="1"/>
  <c r="D5" i="28"/>
  <c r="F4" i="28"/>
  <c r="H4" i="28" s="1"/>
  <c r="D4" i="28"/>
  <c r="F3" i="28"/>
  <c r="H3" i="28" s="1"/>
  <c r="D3" i="28"/>
  <c r="D82" i="27"/>
  <c r="H81" i="27"/>
  <c r="D81" i="27"/>
  <c r="D80" i="27"/>
  <c r="H79" i="27"/>
  <c r="D79" i="27"/>
  <c r="D78" i="27"/>
  <c r="D77" i="27"/>
  <c r="H76" i="27"/>
  <c r="D76" i="27"/>
  <c r="D75" i="27"/>
  <c r="H74" i="27"/>
  <c r="D74" i="27"/>
  <c r="D73" i="27"/>
  <c r="H72" i="27"/>
  <c r="D72" i="27"/>
  <c r="D71" i="27"/>
  <c r="H70" i="27"/>
  <c r="D70" i="27"/>
  <c r="D69" i="27"/>
  <c r="D68" i="27"/>
  <c r="D67" i="27"/>
  <c r="D66" i="27"/>
  <c r="D65" i="27"/>
  <c r="D64" i="27"/>
  <c r="D63" i="27"/>
  <c r="H62" i="27"/>
  <c r="D62" i="27"/>
  <c r="D61" i="27"/>
  <c r="D60" i="27"/>
  <c r="D59" i="27"/>
  <c r="D58" i="27"/>
  <c r="D57" i="27"/>
  <c r="D56" i="27"/>
  <c r="H55" i="27"/>
  <c r="D55" i="27"/>
  <c r="D54" i="27"/>
  <c r="D53" i="27"/>
  <c r="D52" i="27"/>
  <c r="D51" i="27"/>
  <c r="D50" i="27"/>
  <c r="H49" i="27"/>
  <c r="D49" i="27"/>
  <c r="H48" i="27"/>
  <c r="D48" i="27"/>
  <c r="D47" i="27"/>
  <c r="N46" i="27"/>
  <c r="H46" i="27"/>
  <c r="D46" i="27"/>
  <c r="N45" i="27"/>
  <c r="D45" i="27"/>
  <c r="N44" i="27"/>
  <c r="H44" i="27"/>
  <c r="D44" i="27"/>
  <c r="N43" i="27"/>
  <c r="D43" i="27"/>
  <c r="N42" i="27"/>
  <c r="D42" i="27"/>
  <c r="N41" i="27"/>
  <c r="D41" i="27"/>
  <c r="N40" i="27"/>
  <c r="D40" i="27"/>
  <c r="N39" i="27"/>
  <c r="H39" i="27"/>
  <c r="D39" i="27"/>
  <c r="N38" i="27"/>
  <c r="D38" i="27"/>
  <c r="N37" i="27"/>
  <c r="H37" i="27"/>
  <c r="D37" i="27"/>
  <c r="N36" i="27"/>
  <c r="D36" i="27"/>
  <c r="N35" i="27"/>
  <c r="D35" i="27"/>
  <c r="N34" i="27"/>
  <c r="D34" i="27"/>
  <c r="N33" i="27"/>
  <c r="D33" i="27"/>
  <c r="N32" i="27"/>
  <c r="D32" i="27"/>
  <c r="N31" i="27"/>
  <c r="D31" i="27"/>
  <c r="N30" i="27"/>
  <c r="D30" i="27"/>
  <c r="N29" i="27"/>
  <c r="D29" i="27"/>
  <c r="N28" i="27"/>
  <c r="H28" i="27"/>
  <c r="D28" i="27"/>
  <c r="N27" i="27"/>
  <c r="D27" i="27"/>
  <c r="N26" i="27"/>
  <c r="D26" i="27"/>
  <c r="N25" i="27"/>
  <c r="H25" i="27"/>
  <c r="D25" i="27"/>
  <c r="N24" i="27"/>
  <c r="D24" i="27"/>
  <c r="D23" i="27"/>
  <c r="D22" i="27"/>
  <c r="D21" i="27"/>
  <c r="D20" i="27"/>
  <c r="D19" i="27"/>
  <c r="H18" i="27"/>
  <c r="D18" i="27"/>
  <c r="D17" i="27"/>
  <c r="D16" i="27"/>
  <c r="D15" i="27"/>
  <c r="D14" i="27"/>
  <c r="D13" i="27"/>
  <c r="D12" i="27"/>
  <c r="D11" i="27"/>
  <c r="D10" i="27"/>
  <c r="D9" i="27"/>
  <c r="D8" i="27"/>
  <c r="D7" i="27"/>
  <c r="D6" i="27"/>
  <c r="D5" i="27"/>
  <c r="D4" i="27"/>
  <c r="H3" i="27"/>
  <c r="D3" i="27"/>
  <c r="N32" i="26"/>
  <c r="N31" i="26"/>
  <c r="N30" i="26"/>
  <c r="N29" i="26"/>
  <c r="N28" i="26"/>
  <c r="N27" i="26"/>
  <c r="N26" i="26"/>
  <c r="F26" i="26"/>
  <c r="H26" i="26" s="1"/>
  <c r="D26" i="26"/>
  <c r="N25" i="26"/>
  <c r="D25" i="26"/>
  <c r="N24" i="26"/>
  <c r="D24" i="26"/>
  <c r="N23" i="26"/>
  <c r="F23" i="26"/>
  <c r="H23" i="26" s="1"/>
  <c r="D23" i="26"/>
  <c r="N22" i="26"/>
  <c r="D22" i="26"/>
  <c r="N21" i="26"/>
  <c r="F21" i="26"/>
  <c r="H21" i="26" s="1"/>
  <c r="D21" i="26"/>
  <c r="N20" i="26"/>
  <c r="F20" i="26"/>
  <c r="H20" i="26" s="1"/>
  <c r="D20" i="26"/>
  <c r="F19" i="26"/>
  <c r="H19" i="26" s="1"/>
  <c r="D19" i="26"/>
  <c r="F18" i="26"/>
  <c r="H18" i="26" s="1"/>
  <c r="D18" i="26"/>
  <c r="F17" i="26"/>
  <c r="H17" i="26" s="1"/>
  <c r="D17" i="26"/>
  <c r="D16" i="26"/>
  <c r="F15" i="26"/>
  <c r="H15" i="26" s="1"/>
  <c r="D15" i="26"/>
  <c r="D14" i="26"/>
  <c r="D13" i="26"/>
  <c r="F12" i="26"/>
  <c r="H12" i="26" s="1"/>
  <c r="D12" i="26"/>
  <c r="D11" i="26"/>
  <c r="D10" i="26"/>
  <c r="F9" i="26"/>
  <c r="H9" i="26" s="1"/>
  <c r="D9" i="26"/>
  <c r="D8" i="26"/>
  <c r="D7" i="26"/>
  <c r="F6" i="26"/>
  <c r="H6" i="26" s="1"/>
  <c r="D6" i="26"/>
  <c r="F5" i="26"/>
  <c r="H5" i="26" s="1"/>
  <c r="D5" i="26"/>
  <c r="F4" i="26"/>
  <c r="H4" i="26" s="1"/>
  <c r="D4" i="26"/>
  <c r="F3" i="26"/>
  <c r="H3" i="26" s="1"/>
  <c r="D3" i="26"/>
  <c r="N23" i="25"/>
  <c r="N22" i="25"/>
  <c r="N21" i="25"/>
  <c r="N20" i="25"/>
  <c r="N19" i="25"/>
  <c r="N18" i="25"/>
  <c r="N17" i="25"/>
  <c r="N16" i="25"/>
  <c r="N15" i="25"/>
  <c r="N14" i="25"/>
  <c r="N13" i="25"/>
  <c r="F12" i="25"/>
  <c r="H12" i="25" s="1"/>
  <c r="D12" i="25"/>
  <c r="F11" i="25"/>
  <c r="H11" i="25" s="1"/>
  <c r="D11" i="25"/>
  <c r="F10" i="25"/>
  <c r="H10" i="25" s="1"/>
  <c r="D10" i="25"/>
  <c r="D9" i="25"/>
  <c r="D8" i="25"/>
  <c r="F7" i="25"/>
  <c r="H7" i="25" s="1"/>
  <c r="D7" i="25"/>
  <c r="F6" i="25"/>
  <c r="H6" i="25" s="1"/>
  <c r="D6" i="25"/>
  <c r="D5" i="25"/>
  <c r="F4" i="25"/>
  <c r="H4" i="25" s="1"/>
  <c r="D4" i="25"/>
  <c r="F3" i="25"/>
  <c r="H3" i="25" s="1"/>
  <c r="D3" i="25"/>
  <c r="N36" i="24"/>
  <c r="N35" i="24"/>
  <c r="N34" i="24"/>
  <c r="N33" i="24"/>
  <c r="N32" i="24"/>
  <c r="N31" i="24"/>
  <c r="N30" i="24"/>
  <c r="N29" i="24"/>
  <c r="N28" i="24"/>
  <c r="F28" i="24"/>
  <c r="H28" i="24" s="1"/>
  <c r="D28" i="24"/>
  <c r="N27" i="24"/>
  <c r="D27" i="24"/>
  <c r="N26" i="24"/>
  <c r="F26" i="24"/>
  <c r="H26" i="24" s="1"/>
  <c r="D26" i="24"/>
  <c r="N25" i="24"/>
  <c r="F25" i="24"/>
  <c r="H25" i="24" s="1"/>
  <c r="D25" i="24"/>
  <c r="N24" i="24"/>
  <c r="F24" i="24"/>
  <c r="H24" i="24" s="1"/>
  <c r="D24" i="24"/>
  <c r="N23" i="24"/>
  <c r="F23" i="24"/>
  <c r="H23" i="24" s="1"/>
  <c r="D23" i="24"/>
  <c r="N22" i="24"/>
  <c r="D22" i="24"/>
  <c r="N21" i="24"/>
  <c r="F21" i="24"/>
  <c r="H21" i="24" s="1"/>
  <c r="D21" i="24"/>
  <c r="N20" i="24"/>
  <c r="D20" i="24"/>
  <c r="F19" i="24"/>
  <c r="H19" i="24" s="1"/>
  <c r="D19" i="24"/>
  <c r="F18" i="24"/>
  <c r="H18" i="24" s="1"/>
  <c r="D18" i="24"/>
  <c r="F17" i="24"/>
  <c r="H17" i="24" s="1"/>
  <c r="D17" i="24"/>
  <c r="F16" i="24"/>
  <c r="H16" i="24" s="1"/>
  <c r="D16" i="24"/>
  <c r="D15" i="24"/>
  <c r="F14" i="24"/>
  <c r="H14" i="24" s="1"/>
  <c r="D14" i="24"/>
  <c r="D13" i="24"/>
  <c r="D12" i="24"/>
  <c r="D11" i="24"/>
  <c r="D10" i="24"/>
  <c r="F9" i="24"/>
  <c r="H9" i="24" s="1"/>
  <c r="D9" i="24"/>
  <c r="D8" i="24"/>
  <c r="F7" i="24"/>
  <c r="H7" i="24" s="1"/>
  <c r="D7" i="24"/>
  <c r="D6" i="24"/>
  <c r="F5" i="24"/>
  <c r="H5" i="24" s="1"/>
  <c r="D5" i="24"/>
  <c r="D4" i="24"/>
  <c r="F3" i="24"/>
  <c r="H3" i="24" s="1"/>
  <c r="D3" i="24"/>
  <c r="N28" i="23"/>
  <c r="N27" i="23"/>
  <c r="N26" i="23"/>
  <c r="N25" i="23"/>
  <c r="N24" i="23"/>
  <c r="N23" i="23"/>
  <c r="N22" i="23"/>
  <c r="N21" i="23"/>
  <c r="F21" i="23"/>
  <c r="H21" i="23" s="1"/>
  <c r="D21" i="23"/>
  <c r="N20" i="23"/>
  <c r="F20" i="23"/>
  <c r="H20" i="23" s="1"/>
  <c r="D20" i="23"/>
  <c r="N19" i="23"/>
  <c r="F19" i="23"/>
  <c r="H19" i="23" s="1"/>
  <c r="D19" i="23"/>
  <c r="N18" i="23"/>
  <c r="F18" i="23"/>
  <c r="H18" i="23" s="1"/>
  <c r="D18" i="23"/>
  <c r="F17" i="23"/>
  <c r="H17" i="23" s="1"/>
  <c r="D17" i="23"/>
  <c r="F16" i="23"/>
  <c r="H16" i="23" s="1"/>
  <c r="D16" i="23"/>
  <c r="F15" i="23"/>
  <c r="H15" i="23" s="1"/>
  <c r="D15" i="23"/>
  <c r="F14" i="23"/>
  <c r="H14" i="23" s="1"/>
  <c r="D14" i="23"/>
  <c r="D13" i="23"/>
  <c r="D12" i="23"/>
  <c r="D11" i="23"/>
  <c r="F10" i="23"/>
  <c r="H10" i="23" s="1"/>
  <c r="D10" i="23"/>
  <c r="D9" i="23"/>
  <c r="D8" i="23"/>
  <c r="D7" i="23"/>
  <c r="D6" i="23"/>
  <c r="F5" i="23"/>
  <c r="H5" i="23" s="1"/>
  <c r="D5" i="23"/>
  <c r="F4" i="23"/>
  <c r="H4" i="23" s="1"/>
  <c r="D4" i="23"/>
  <c r="F3" i="23"/>
  <c r="H3" i="23" s="1"/>
  <c r="D3" i="23"/>
  <c r="F53" i="22"/>
  <c r="H53" i="22" s="1"/>
  <c r="D53" i="22"/>
  <c r="D52" i="22"/>
  <c r="D51" i="22"/>
  <c r="F50" i="22"/>
  <c r="H50" i="22" s="1"/>
  <c r="D50" i="22"/>
  <c r="F49" i="22"/>
  <c r="H49" i="22" s="1"/>
  <c r="D49" i="22"/>
  <c r="D48" i="22"/>
  <c r="D47" i="22"/>
  <c r="F46" i="22"/>
  <c r="H46" i="22" s="1"/>
  <c r="D46" i="22"/>
  <c r="F45" i="22"/>
  <c r="H45" i="22" s="1"/>
  <c r="D45" i="22"/>
  <c r="F44" i="22"/>
  <c r="H44" i="22" s="1"/>
  <c r="D44" i="22"/>
  <c r="D43" i="22"/>
  <c r="D42" i="22"/>
  <c r="N41" i="22"/>
  <c r="F41" i="22"/>
  <c r="H41" i="22" s="1"/>
  <c r="D41" i="22"/>
  <c r="N40" i="22"/>
  <c r="F40" i="22"/>
  <c r="H40" i="22" s="1"/>
  <c r="D40" i="22"/>
  <c r="N39" i="22"/>
  <c r="F39" i="22"/>
  <c r="H39" i="22" s="1"/>
  <c r="D39" i="22"/>
  <c r="N38" i="22"/>
  <c r="D38" i="22"/>
  <c r="N37" i="22"/>
  <c r="F37" i="22"/>
  <c r="H37" i="22" s="1"/>
  <c r="D37" i="22"/>
  <c r="N36" i="22"/>
  <c r="F36" i="22"/>
  <c r="H36" i="22" s="1"/>
  <c r="D36" i="22"/>
  <c r="N35" i="22"/>
  <c r="D35" i="22"/>
  <c r="N34" i="22"/>
  <c r="D34" i="22"/>
  <c r="N33" i="22"/>
  <c r="D33" i="22"/>
  <c r="N32" i="22"/>
  <c r="D32" i="22"/>
  <c r="N31" i="22"/>
  <c r="D31" i="22"/>
  <c r="N30" i="22"/>
  <c r="F30" i="22"/>
  <c r="H30" i="22" s="1"/>
  <c r="D30" i="22"/>
  <c r="N29" i="22"/>
  <c r="D29" i="22"/>
  <c r="N28" i="22"/>
  <c r="D28" i="22"/>
  <c r="N27" i="22"/>
  <c r="D27" i="22"/>
  <c r="N26" i="22"/>
  <c r="D26" i="22"/>
  <c r="N25" i="22"/>
  <c r="D25" i="22"/>
  <c r="N24" i="22"/>
  <c r="D24" i="22"/>
  <c r="N23" i="22"/>
  <c r="D23" i="22"/>
  <c r="D22" i="22"/>
  <c r="D21" i="22"/>
  <c r="D20" i="22"/>
  <c r="D19" i="22"/>
  <c r="D18" i="22"/>
  <c r="F17" i="22"/>
  <c r="H17" i="22" s="1"/>
  <c r="D17" i="22"/>
  <c r="D16" i="22"/>
  <c r="D15" i="22"/>
  <c r="D14" i="22"/>
  <c r="D13" i="22"/>
  <c r="D12" i="22"/>
  <c r="D11" i="22"/>
  <c r="D10" i="22"/>
  <c r="D9" i="22"/>
  <c r="F8" i="22"/>
  <c r="H8" i="22" s="1"/>
  <c r="D8" i="22"/>
  <c r="F7" i="22"/>
  <c r="H7" i="22" s="1"/>
  <c r="D7" i="22"/>
  <c r="F6" i="22"/>
  <c r="H6" i="22" s="1"/>
  <c r="D6" i="22"/>
  <c r="D5" i="22"/>
  <c r="D4" i="22"/>
  <c r="F3" i="22"/>
  <c r="H3" i="22" s="1"/>
  <c r="D3" i="22"/>
  <c r="N37" i="21"/>
  <c r="N36" i="21"/>
  <c r="D36" i="21"/>
  <c r="N35" i="21"/>
  <c r="D35" i="21"/>
  <c r="N34" i="21"/>
  <c r="F34" i="21"/>
  <c r="H34" i="21" s="1"/>
  <c r="D34" i="21"/>
  <c r="N33" i="21"/>
  <c r="F33" i="21"/>
  <c r="H33" i="21" s="1"/>
  <c r="D33" i="21"/>
  <c r="N32" i="21"/>
  <c r="D32" i="21"/>
  <c r="N31" i="21"/>
  <c r="F31" i="21"/>
  <c r="H31" i="21" s="1"/>
  <c r="D31" i="21"/>
  <c r="N30" i="21"/>
  <c r="F30" i="21"/>
  <c r="H30" i="21" s="1"/>
  <c r="D30" i="21"/>
  <c r="N29" i="21"/>
  <c r="F29" i="21"/>
  <c r="H29" i="21" s="1"/>
  <c r="D29" i="21"/>
  <c r="N28" i="21"/>
  <c r="F28" i="21"/>
  <c r="H28" i="21" s="1"/>
  <c r="D28" i="21"/>
  <c r="N27" i="21"/>
  <c r="D27" i="21"/>
  <c r="N26" i="21"/>
  <c r="F26" i="21"/>
  <c r="H26" i="21" s="1"/>
  <c r="D26" i="21"/>
  <c r="N25" i="21"/>
  <c r="D25" i="21"/>
  <c r="N24" i="21"/>
  <c r="F24" i="21"/>
  <c r="H24" i="21" s="1"/>
  <c r="D24" i="21"/>
  <c r="N23" i="21"/>
  <c r="F23" i="21"/>
  <c r="H23" i="21" s="1"/>
  <c r="D23" i="21"/>
  <c r="N22" i="21"/>
  <c r="F22" i="21"/>
  <c r="H22" i="21" s="1"/>
  <c r="D22" i="21"/>
  <c r="D21" i="21"/>
  <c r="D20" i="21"/>
  <c r="D19" i="21"/>
  <c r="F18" i="21"/>
  <c r="H18" i="21" s="1"/>
  <c r="D18" i="21"/>
  <c r="D17" i="21"/>
  <c r="D16" i="21"/>
  <c r="D15" i="21"/>
  <c r="D14" i="21"/>
  <c r="D13" i="21"/>
  <c r="D12" i="21"/>
  <c r="D11" i="21"/>
  <c r="D10" i="21"/>
  <c r="D9" i="21"/>
  <c r="F8" i="21"/>
  <c r="H8" i="21" s="1"/>
  <c r="D8" i="21"/>
  <c r="F7" i="21"/>
  <c r="H7" i="21" s="1"/>
  <c r="D7" i="21"/>
  <c r="F6" i="21"/>
  <c r="H6" i="21" s="1"/>
  <c r="D6" i="21"/>
  <c r="F5" i="21"/>
  <c r="H5" i="21" s="1"/>
  <c r="D5" i="21"/>
  <c r="D4" i="21"/>
  <c r="F3" i="21"/>
  <c r="H3" i="21" s="1"/>
  <c r="D3" i="21"/>
  <c r="N24" i="20"/>
  <c r="N23" i="20"/>
  <c r="N22" i="20"/>
  <c r="N21" i="20"/>
  <c r="N20" i="20"/>
  <c r="N19" i="20"/>
  <c r="N18" i="20"/>
  <c r="N17" i="20"/>
  <c r="N16" i="20"/>
  <c r="N15" i="20"/>
  <c r="N14" i="20"/>
  <c r="N13" i="20"/>
  <c r="F12" i="20"/>
  <c r="H12" i="20" s="1"/>
  <c r="D12" i="20"/>
  <c r="F11" i="20"/>
  <c r="H11" i="20" s="1"/>
  <c r="D11" i="20"/>
  <c r="F10" i="20"/>
  <c r="H10" i="20" s="1"/>
  <c r="D10" i="20"/>
  <c r="F9" i="20"/>
  <c r="H9" i="20" s="1"/>
  <c r="D9" i="20"/>
  <c r="F8" i="20"/>
  <c r="H8" i="20" s="1"/>
  <c r="D8" i="20"/>
  <c r="D7" i="20"/>
  <c r="F6" i="20"/>
  <c r="H6" i="20" s="1"/>
  <c r="D6" i="20"/>
  <c r="D5" i="20"/>
  <c r="D4" i="20"/>
  <c r="F3" i="20"/>
  <c r="H3" i="20" s="1"/>
  <c r="D3" i="20"/>
  <c r="D58" i="19"/>
  <c r="D57" i="19"/>
  <c r="F56" i="19"/>
  <c r="H56" i="19" s="1"/>
  <c r="D56" i="19"/>
  <c r="D55" i="19"/>
  <c r="D54" i="19"/>
  <c r="F53" i="19"/>
  <c r="H53" i="19" s="1"/>
  <c r="D53" i="19"/>
  <c r="F52" i="19"/>
  <c r="H52" i="19" s="1"/>
  <c r="D52" i="19"/>
  <c r="D51" i="19"/>
  <c r="D50" i="19"/>
  <c r="D49" i="19"/>
  <c r="F48" i="19"/>
  <c r="H48" i="19" s="1"/>
  <c r="D48" i="19"/>
  <c r="F47" i="19"/>
  <c r="H47" i="19" s="1"/>
  <c r="D47" i="19"/>
  <c r="D46" i="19"/>
  <c r="N45" i="19"/>
  <c r="F45" i="19"/>
  <c r="H45" i="19" s="1"/>
  <c r="D45" i="19"/>
  <c r="N44" i="19"/>
  <c r="D44" i="19"/>
  <c r="N43" i="19"/>
  <c r="D43" i="19"/>
  <c r="N42" i="19"/>
  <c r="D42" i="19"/>
  <c r="N41" i="19"/>
  <c r="F41" i="19"/>
  <c r="H41" i="19" s="1"/>
  <c r="D41" i="19"/>
  <c r="N40" i="19"/>
  <c r="D40" i="19"/>
  <c r="N39" i="19"/>
  <c r="F39" i="19"/>
  <c r="H39" i="19" s="1"/>
  <c r="D39" i="19"/>
  <c r="N38" i="19"/>
  <c r="D38" i="19"/>
  <c r="N37" i="19"/>
  <c r="D37" i="19"/>
  <c r="N36" i="19"/>
  <c r="F36" i="19"/>
  <c r="H36" i="19" s="1"/>
  <c r="D36" i="19"/>
  <c r="N35" i="19"/>
  <c r="F35" i="19"/>
  <c r="H35" i="19" s="1"/>
  <c r="D35" i="19"/>
  <c r="N34" i="19"/>
  <c r="D34" i="19"/>
  <c r="N33" i="19"/>
  <c r="F33" i="19"/>
  <c r="H33" i="19" s="1"/>
  <c r="D33" i="19"/>
  <c r="N32" i="19"/>
  <c r="F32" i="19"/>
  <c r="H32" i="19" s="1"/>
  <c r="D32" i="19"/>
  <c r="N31" i="19"/>
  <c r="D31" i="19"/>
  <c r="N30" i="19"/>
  <c r="D30" i="19"/>
  <c r="N29" i="19"/>
  <c r="D29" i="19"/>
  <c r="N28" i="19"/>
  <c r="D28" i="19"/>
  <c r="N27" i="19"/>
  <c r="D27" i="19"/>
  <c r="N26" i="19"/>
  <c r="F26" i="19"/>
  <c r="H26" i="19" s="1"/>
  <c r="D26" i="19"/>
  <c r="N25" i="19"/>
  <c r="D25" i="19"/>
  <c r="N24" i="19"/>
  <c r="D24" i="19"/>
  <c r="D23" i="19"/>
  <c r="D22" i="19"/>
  <c r="D21" i="19"/>
  <c r="D20" i="19"/>
  <c r="D19" i="19"/>
  <c r="D18" i="19"/>
  <c r="D17" i="19"/>
  <c r="D16" i="19"/>
  <c r="D15" i="19"/>
  <c r="F14" i="19"/>
  <c r="H14" i="19" s="1"/>
  <c r="D14" i="19"/>
  <c r="D13" i="19"/>
  <c r="D12" i="19"/>
  <c r="F11" i="19"/>
  <c r="H11" i="19" s="1"/>
  <c r="D11" i="19"/>
  <c r="F10" i="19"/>
  <c r="H10" i="19" s="1"/>
  <c r="D10" i="19"/>
  <c r="D9" i="19"/>
  <c r="D8" i="19"/>
  <c r="F7" i="19"/>
  <c r="H7" i="19" s="1"/>
  <c r="D7" i="19"/>
  <c r="D6" i="19"/>
  <c r="D5" i="19"/>
  <c r="D4" i="19"/>
  <c r="F3" i="19"/>
  <c r="H3" i="19" s="1"/>
  <c r="D3" i="19"/>
  <c r="N31" i="18"/>
  <c r="N30" i="18"/>
  <c r="N29" i="18"/>
  <c r="N28" i="18"/>
  <c r="N27" i="18"/>
  <c r="N26" i="18"/>
  <c r="N25" i="18"/>
  <c r="N24" i="18"/>
  <c r="N23" i="18"/>
  <c r="N22" i="18"/>
  <c r="N21" i="18"/>
  <c r="D21" i="18"/>
  <c r="N20" i="18"/>
  <c r="D20" i="18"/>
  <c r="N19" i="18"/>
  <c r="F19" i="18"/>
  <c r="H19" i="18" s="1"/>
  <c r="D19" i="18"/>
  <c r="N18" i="18"/>
  <c r="F18" i="18"/>
  <c r="H18" i="18" s="1"/>
  <c r="D18" i="18"/>
  <c r="F17" i="18"/>
  <c r="H17" i="18" s="1"/>
  <c r="D17" i="18"/>
  <c r="F16" i="18"/>
  <c r="H16" i="18" s="1"/>
  <c r="D16" i="18"/>
  <c r="D15" i="18"/>
  <c r="F14" i="18"/>
  <c r="H14" i="18" s="1"/>
  <c r="D14" i="18"/>
  <c r="F13" i="18"/>
  <c r="H13" i="18" s="1"/>
  <c r="D13" i="18"/>
  <c r="F12" i="18"/>
  <c r="H12" i="18" s="1"/>
  <c r="D12" i="18"/>
  <c r="D11" i="18"/>
  <c r="F10" i="18"/>
  <c r="H10" i="18" s="1"/>
  <c r="D10" i="18"/>
  <c r="D9" i="18"/>
  <c r="F8" i="18"/>
  <c r="H8" i="18" s="1"/>
  <c r="D8" i="18"/>
  <c r="D7" i="18"/>
  <c r="D6" i="18"/>
  <c r="F5" i="18"/>
  <c r="H5" i="18" s="1"/>
  <c r="D5" i="18"/>
  <c r="F4" i="18"/>
  <c r="H4" i="18" s="1"/>
  <c r="D4" i="18"/>
  <c r="F3" i="18"/>
  <c r="H3" i="18" s="1"/>
  <c r="D3" i="18"/>
  <c r="N35" i="17"/>
  <c r="N34" i="17"/>
  <c r="N33" i="17"/>
  <c r="N32" i="17"/>
  <c r="N31" i="17"/>
  <c r="N30" i="17"/>
  <c r="N29" i="17"/>
  <c r="N28" i="17"/>
  <c r="F28" i="17"/>
  <c r="H28" i="17" s="1"/>
  <c r="D28" i="17"/>
  <c r="N27" i="17"/>
  <c r="F27" i="17"/>
  <c r="H27" i="17" s="1"/>
  <c r="D27" i="17"/>
  <c r="N26" i="17"/>
  <c r="F26" i="17"/>
  <c r="H26" i="17" s="1"/>
  <c r="D26" i="17"/>
  <c r="N25" i="17"/>
  <c r="F25" i="17"/>
  <c r="H25" i="17" s="1"/>
  <c r="D25" i="17"/>
  <c r="N24" i="17"/>
  <c r="F24" i="17"/>
  <c r="H24" i="17" s="1"/>
  <c r="D24" i="17"/>
  <c r="N23" i="17"/>
  <c r="F23" i="17"/>
  <c r="H23" i="17" s="1"/>
  <c r="D23" i="17"/>
  <c r="N22" i="17"/>
  <c r="D22" i="17"/>
  <c r="F21" i="17"/>
  <c r="H21" i="17" s="1"/>
  <c r="D21" i="17"/>
  <c r="F20" i="17"/>
  <c r="H20" i="17" s="1"/>
  <c r="D20" i="17"/>
  <c r="F19" i="17"/>
  <c r="H19" i="17" s="1"/>
  <c r="D19" i="17"/>
  <c r="F18" i="17"/>
  <c r="H18" i="17" s="1"/>
  <c r="D18" i="17"/>
  <c r="D17" i="17"/>
  <c r="D16" i="17"/>
  <c r="D15" i="17"/>
  <c r="F14" i="17"/>
  <c r="H14" i="17" s="1"/>
  <c r="D14" i="17"/>
  <c r="D13" i="17"/>
  <c r="D12" i="17"/>
  <c r="D11" i="17"/>
  <c r="F10" i="17"/>
  <c r="H10" i="17" s="1"/>
  <c r="D10" i="17"/>
  <c r="D9" i="17"/>
  <c r="D8" i="17"/>
  <c r="F7" i="17"/>
  <c r="H7" i="17" s="1"/>
  <c r="D7" i="17"/>
  <c r="F6" i="17"/>
  <c r="H6" i="17" s="1"/>
  <c r="D6" i="17"/>
  <c r="F5" i="17"/>
  <c r="H5" i="17" s="1"/>
  <c r="D5" i="17"/>
  <c r="D4" i="17"/>
  <c r="F3" i="17"/>
  <c r="H3" i="17" s="1"/>
  <c r="D3" i="17"/>
  <c r="D112" i="16"/>
  <c r="D111" i="16"/>
  <c r="H110" i="16"/>
  <c r="D110" i="16"/>
  <c r="D109" i="16"/>
  <c r="D108" i="16"/>
  <c r="H107" i="16"/>
  <c r="D107" i="16"/>
  <c r="D106" i="16"/>
  <c r="D105" i="16"/>
  <c r="D104" i="16"/>
  <c r="D103" i="16"/>
  <c r="D102" i="16"/>
  <c r="D101" i="16"/>
  <c r="D100" i="16"/>
  <c r="D99" i="16"/>
  <c r="D98" i="16"/>
  <c r="H97" i="16"/>
  <c r="D97" i="16"/>
  <c r="D96" i="16"/>
  <c r="D95" i="16"/>
  <c r="D94" i="16"/>
  <c r="D93" i="16"/>
  <c r="D92" i="16"/>
  <c r="H91" i="16"/>
  <c r="D91" i="16"/>
  <c r="D90" i="16"/>
  <c r="H89" i="16"/>
  <c r="D89" i="16"/>
  <c r="D88" i="16"/>
  <c r="D87" i="16"/>
  <c r="D86" i="16"/>
  <c r="D85" i="16"/>
  <c r="D84" i="16"/>
  <c r="H83" i="16"/>
  <c r="D83" i="16"/>
  <c r="D82" i="16"/>
  <c r="D81" i="16"/>
  <c r="D80" i="16"/>
  <c r="D79" i="16"/>
  <c r="D78" i="16"/>
  <c r="D77" i="16"/>
  <c r="H76" i="16"/>
  <c r="D76" i="16"/>
  <c r="D75" i="16"/>
  <c r="D74" i="16"/>
  <c r="H73" i="16"/>
  <c r="D73" i="16"/>
  <c r="D72" i="16"/>
  <c r="D71" i="16"/>
  <c r="H70" i="16"/>
  <c r="D70" i="16"/>
  <c r="D69" i="16"/>
  <c r="H68" i="16"/>
  <c r="D68" i="16"/>
  <c r="D67" i="16"/>
  <c r="D66" i="16"/>
  <c r="D65" i="16"/>
  <c r="D64" i="16"/>
  <c r="D63" i="16"/>
  <c r="D62" i="16"/>
  <c r="D61" i="16"/>
  <c r="H60" i="16"/>
  <c r="D60" i="16"/>
  <c r="D59" i="16"/>
  <c r="H58" i="16"/>
  <c r="D58" i="16"/>
  <c r="D57" i="16"/>
  <c r="D56" i="16"/>
  <c r="D55" i="16"/>
  <c r="D54" i="16"/>
  <c r="D53" i="16"/>
  <c r="D52" i="16"/>
  <c r="D51" i="16"/>
  <c r="D50" i="16"/>
  <c r="D49" i="16"/>
  <c r="N48" i="16"/>
  <c r="D48" i="16"/>
  <c r="N47" i="16"/>
  <c r="H47" i="16"/>
  <c r="D47" i="16"/>
  <c r="N46" i="16"/>
  <c r="D46" i="16"/>
  <c r="N45" i="16"/>
  <c r="D45" i="16"/>
  <c r="N44" i="16"/>
  <c r="D44" i="16"/>
  <c r="N43" i="16"/>
  <c r="D43" i="16"/>
  <c r="N42" i="16"/>
  <c r="D42" i="16"/>
  <c r="N41" i="16"/>
  <c r="D41" i="16"/>
  <c r="N40" i="16"/>
  <c r="D40" i="16"/>
  <c r="N39" i="16"/>
  <c r="D39" i="16"/>
  <c r="N38" i="16"/>
  <c r="D38" i="16"/>
  <c r="N37" i="16"/>
  <c r="D37" i="16"/>
  <c r="N36" i="16"/>
  <c r="D36" i="16"/>
  <c r="N35" i="16"/>
  <c r="D35" i="16"/>
  <c r="N34" i="16"/>
  <c r="D34" i="16"/>
  <c r="N33" i="16"/>
  <c r="D33" i="16"/>
  <c r="N32" i="16"/>
  <c r="D32" i="16"/>
  <c r="N31" i="16"/>
  <c r="D31" i="16"/>
  <c r="N30" i="16"/>
  <c r="H30" i="16"/>
  <c r="D30" i="16"/>
  <c r="N29" i="16"/>
  <c r="D29" i="16"/>
  <c r="N28" i="16"/>
  <c r="D28" i="16"/>
  <c r="N27" i="16"/>
  <c r="D27" i="16"/>
  <c r="N26" i="16"/>
  <c r="D26" i="16"/>
  <c r="N25" i="16"/>
  <c r="D25" i="16"/>
  <c r="N24" i="16"/>
  <c r="D24" i="16"/>
  <c r="D23" i="16"/>
  <c r="D22" i="16"/>
  <c r="D21" i="16"/>
  <c r="D20" i="16"/>
  <c r="D19" i="16"/>
  <c r="D18" i="16"/>
  <c r="H17" i="16"/>
  <c r="D17" i="16"/>
  <c r="H16" i="16"/>
  <c r="D16" i="16"/>
  <c r="D15" i="16"/>
  <c r="D14" i="16"/>
  <c r="H13" i="16"/>
  <c r="D13" i="16"/>
  <c r="D12" i="16"/>
  <c r="D11" i="16"/>
  <c r="D10" i="16"/>
  <c r="D9" i="16"/>
  <c r="D8" i="16"/>
  <c r="D7" i="16"/>
  <c r="D6" i="16"/>
  <c r="D5" i="16"/>
  <c r="D4" i="16"/>
  <c r="H3" i="16"/>
  <c r="D3" i="16"/>
  <c r="F52" i="15"/>
  <c r="J52" i="15" s="1"/>
  <c r="D52" i="15"/>
  <c r="D51" i="15"/>
  <c r="D50" i="15"/>
  <c r="D49" i="15"/>
  <c r="D48" i="15"/>
  <c r="D47" i="15"/>
  <c r="D46" i="15"/>
  <c r="F45" i="15"/>
  <c r="D45" i="15"/>
  <c r="F44" i="15"/>
  <c r="D44" i="15"/>
  <c r="D43" i="15"/>
  <c r="D42" i="15"/>
  <c r="D41" i="15"/>
  <c r="F40" i="15"/>
  <c r="J40" i="15" s="1"/>
  <c r="D40" i="15"/>
  <c r="D39" i="15"/>
  <c r="D38" i="15"/>
  <c r="F37" i="15"/>
  <c r="D37" i="15"/>
  <c r="F36" i="15"/>
  <c r="D36" i="15"/>
  <c r="F35" i="15"/>
  <c r="D35" i="15"/>
  <c r="D34" i="15"/>
  <c r="D33" i="15"/>
  <c r="D32" i="15"/>
  <c r="F31" i="15"/>
  <c r="D31" i="15"/>
  <c r="D30" i="15"/>
  <c r="F29" i="15"/>
  <c r="D29" i="15"/>
  <c r="D28" i="15"/>
  <c r="F27" i="15"/>
  <c r="D27" i="15"/>
  <c r="D26" i="15"/>
  <c r="D25" i="15"/>
  <c r="D24" i="15"/>
  <c r="F23" i="15"/>
  <c r="D23" i="15"/>
  <c r="D22" i="15"/>
  <c r="D21" i="15"/>
  <c r="D20" i="15"/>
  <c r="F19" i="15"/>
  <c r="D19" i="15"/>
  <c r="D18" i="15"/>
  <c r="D17" i="15"/>
  <c r="F16" i="15"/>
  <c r="D16" i="15"/>
  <c r="D15" i="15"/>
  <c r="F14" i="15"/>
  <c r="J14" i="15" s="1"/>
  <c r="D14" i="15"/>
  <c r="D13" i="15"/>
  <c r="D12" i="15"/>
  <c r="D11" i="15"/>
  <c r="D10" i="15"/>
  <c r="D9" i="15"/>
  <c r="F8" i="15"/>
  <c r="D8" i="15"/>
  <c r="F7" i="15"/>
  <c r="D7" i="15"/>
  <c r="D6" i="15"/>
  <c r="D5" i="15"/>
  <c r="D4" i="15"/>
  <c r="F3" i="15"/>
  <c r="J3" i="15" s="1"/>
  <c r="D3" i="15"/>
  <c r="F12" i="14"/>
  <c r="H12" i="14" s="1"/>
  <c r="D12" i="14"/>
  <c r="D11" i="14"/>
  <c r="F10" i="14"/>
  <c r="D10" i="14"/>
  <c r="F9" i="14"/>
  <c r="D9" i="14"/>
  <c r="D8" i="14"/>
  <c r="F7" i="14"/>
  <c r="J7" i="14" s="1"/>
  <c r="D7" i="14"/>
  <c r="F6" i="14"/>
  <c r="J6" i="14" s="1"/>
  <c r="D6" i="14"/>
  <c r="D5" i="14"/>
  <c r="F4" i="14"/>
  <c r="D4" i="14"/>
  <c r="F3" i="14"/>
  <c r="D3" i="14"/>
  <c r="D57" i="13"/>
  <c r="F56" i="13"/>
  <c r="J56" i="13" s="1"/>
  <c r="D56" i="13"/>
  <c r="D55" i="13"/>
  <c r="D54" i="13"/>
  <c r="D53" i="13"/>
  <c r="F52" i="13"/>
  <c r="J52" i="13" s="1"/>
  <c r="D52" i="13"/>
  <c r="D51" i="13"/>
  <c r="D50" i="13"/>
  <c r="D49" i="13"/>
  <c r="D48" i="13"/>
  <c r="D47" i="13"/>
  <c r="D46" i="13"/>
  <c r="D45" i="13"/>
  <c r="F44" i="13"/>
  <c r="D44" i="13"/>
  <c r="F43" i="13"/>
  <c r="D43" i="13"/>
  <c r="F42" i="13"/>
  <c r="D42" i="13"/>
  <c r="D41" i="13"/>
  <c r="D40" i="13"/>
  <c r="D39" i="13"/>
  <c r="D38" i="13"/>
  <c r="F37" i="13"/>
  <c r="D37" i="13"/>
  <c r="D36" i="13"/>
  <c r="D35" i="13"/>
  <c r="D34" i="13"/>
  <c r="F33" i="13"/>
  <c r="D33" i="13"/>
  <c r="D32" i="13"/>
  <c r="D31" i="13"/>
  <c r="D30" i="13"/>
  <c r="F29" i="13"/>
  <c r="J29" i="13" s="1"/>
  <c r="D29" i="13"/>
  <c r="F28" i="13"/>
  <c r="H28" i="13" s="1"/>
  <c r="D28" i="13"/>
  <c r="D27" i="13"/>
  <c r="F26" i="13"/>
  <c r="D26" i="13"/>
  <c r="D25" i="13"/>
  <c r="F24" i="13"/>
  <c r="D24" i="13"/>
  <c r="D23" i="13"/>
  <c r="F22" i="13"/>
  <c r="J22" i="13" s="1"/>
  <c r="D22" i="13"/>
  <c r="D21" i="13"/>
  <c r="D20" i="13"/>
  <c r="F19" i="13"/>
  <c r="D19" i="13"/>
  <c r="D18" i="13"/>
  <c r="D17" i="13"/>
  <c r="F16" i="13"/>
  <c r="J16" i="13" s="1"/>
  <c r="D16" i="13"/>
  <c r="D15" i="13"/>
  <c r="D14" i="13"/>
  <c r="F13" i="13"/>
  <c r="D13" i="13"/>
  <c r="D12" i="13"/>
  <c r="D11" i="13"/>
  <c r="D10" i="13"/>
  <c r="D9" i="13"/>
  <c r="F8" i="13"/>
  <c r="D8" i="13"/>
  <c r="D7" i="13"/>
  <c r="D6" i="13"/>
  <c r="F5" i="13"/>
  <c r="J5" i="13" s="1"/>
  <c r="D5" i="13"/>
  <c r="D4" i="13"/>
  <c r="F3" i="13"/>
  <c r="H3" i="13" s="1"/>
  <c r="D3" i="13"/>
  <c r="D24" i="12"/>
  <c r="D23" i="12"/>
  <c r="F22" i="12"/>
  <c r="D22" i="12"/>
  <c r="D21" i="12"/>
  <c r="F20" i="12"/>
  <c r="D20" i="12"/>
  <c r="F19" i="12"/>
  <c r="D19" i="12"/>
  <c r="D18" i="12"/>
  <c r="D17" i="12"/>
  <c r="D16" i="12"/>
  <c r="F15" i="12"/>
  <c r="D15" i="12"/>
  <c r="F14" i="12"/>
  <c r="D14" i="12"/>
  <c r="F13" i="12"/>
  <c r="D13" i="12"/>
  <c r="F12" i="12"/>
  <c r="D12" i="12"/>
  <c r="F11" i="12"/>
  <c r="D11" i="12"/>
  <c r="D10" i="12"/>
  <c r="F9" i="12"/>
  <c r="D9" i="12"/>
  <c r="D8" i="12"/>
  <c r="F7" i="12"/>
  <c r="J7" i="12" s="1"/>
  <c r="D7" i="12"/>
  <c r="D6" i="12"/>
  <c r="D5" i="12"/>
  <c r="F4" i="12"/>
  <c r="D4" i="12"/>
  <c r="F3" i="12"/>
  <c r="D3" i="12"/>
  <c r="D8" i="11"/>
  <c r="D7" i="11"/>
  <c r="F6" i="11"/>
  <c r="D6" i="11"/>
  <c r="F5" i="11"/>
  <c r="D5" i="11"/>
  <c r="D4" i="11"/>
  <c r="F3" i="11"/>
  <c r="D3" i="11"/>
  <c r="D24" i="10"/>
  <c r="D23" i="10"/>
  <c r="F22" i="10"/>
  <c r="D22" i="10"/>
  <c r="F21" i="10"/>
  <c r="D21" i="10"/>
  <c r="F20" i="10"/>
  <c r="D20" i="10"/>
  <c r="F19" i="10"/>
  <c r="D19" i="10"/>
  <c r="D18" i="10"/>
  <c r="F17" i="10"/>
  <c r="D17" i="10"/>
  <c r="F16" i="10"/>
  <c r="D16" i="10"/>
  <c r="D15" i="10"/>
  <c r="F14" i="10"/>
  <c r="J14" i="10" s="1"/>
  <c r="D14" i="10"/>
  <c r="D13" i="10"/>
  <c r="F12" i="10"/>
  <c r="J12" i="10" s="1"/>
  <c r="D12" i="10"/>
  <c r="F11" i="10"/>
  <c r="J11" i="10" s="1"/>
  <c r="D11" i="10"/>
  <c r="D10" i="10"/>
  <c r="D9" i="10"/>
  <c r="D8" i="10"/>
  <c r="F7" i="10"/>
  <c r="J7" i="10" s="1"/>
  <c r="D7" i="10"/>
  <c r="D6" i="10"/>
  <c r="F5" i="10"/>
  <c r="J5" i="10" s="1"/>
  <c r="D5" i="10"/>
  <c r="D4" i="10"/>
  <c r="F3" i="10"/>
  <c r="D3" i="10"/>
  <c r="D26" i="9"/>
  <c r="F25" i="9"/>
  <c r="J25" i="9" s="1"/>
  <c r="D25" i="9"/>
  <c r="D24" i="9"/>
  <c r="D23" i="9"/>
  <c r="F22" i="9"/>
  <c r="D22" i="9"/>
  <c r="F21" i="9"/>
  <c r="D21" i="9"/>
  <c r="D20" i="9"/>
  <c r="F19" i="9"/>
  <c r="J19" i="9" s="1"/>
  <c r="D19" i="9"/>
  <c r="F18" i="9"/>
  <c r="J18" i="9" s="1"/>
  <c r="D18" i="9"/>
  <c r="D17" i="9"/>
  <c r="D16" i="9"/>
  <c r="F15" i="9"/>
  <c r="D15" i="9"/>
  <c r="F14" i="9"/>
  <c r="H14" i="9" s="1"/>
  <c r="D14" i="9"/>
  <c r="F13" i="9"/>
  <c r="J13" i="9" s="1"/>
  <c r="D13" i="9"/>
  <c r="F12" i="9"/>
  <c r="J12" i="9" s="1"/>
  <c r="D12" i="9"/>
  <c r="D11" i="9"/>
  <c r="F10" i="9"/>
  <c r="D10" i="9"/>
  <c r="D9" i="9"/>
  <c r="F8" i="9"/>
  <c r="D8" i="9"/>
  <c r="D7" i="9"/>
  <c r="F6" i="9"/>
  <c r="J6" i="9" s="1"/>
  <c r="D6" i="9"/>
  <c r="D5" i="9"/>
  <c r="F4" i="9"/>
  <c r="J4" i="9" s="1"/>
  <c r="D4" i="9"/>
  <c r="F3" i="9"/>
  <c r="J3" i="9" s="1"/>
  <c r="D3" i="9"/>
  <c r="F42" i="8"/>
  <c r="J42" i="8" s="1"/>
  <c r="D42" i="8"/>
  <c r="F41" i="8"/>
  <c r="J41" i="8" s="1"/>
  <c r="D41" i="8"/>
  <c r="D40" i="8"/>
  <c r="D39" i="8"/>
  <c r="D38" i="8"/>
  <c r="D37" i="8"/>
  <c r="D36" i="8"/>
  <c r="F35" i="8"/>
  <c r="J35" i="8" s="1"/>
  <c r="D35" i="8"/>
  <c r="F34" i="8"/>
  <c r="J34" i="8" s="1"/>
  <c r="D34" i="8"/>
  <c r="D33" i="8"/>
  <c r="F32" i="8"/>
  <c r="D32" i="8"/>
  <c r="D31" i="8"/>
  <c r="D30" i="8"/>
  <c r="D29" i="8"/>
  <c r="F28" i="8"/>
  <c r="J28" i="8" s="1"/>
  <c r="D28" i="8"/>
  <c r="F27" i="8"/>
  <c r="J27" i="8" s="1"/>
  <c r="D27" i="8"/>
  <c r="F26" i="8"/>
  <c r="J26" i="8" s="1"/>
  <c r="D26" i="8"/>
  <c r="D25" i="8"/>
  <c r="F24" i="8"/>
  <c r="D24" i="8"/>
  <c r="D23" i="8"/>
  <c r="F22" i="8"/>
  <c r="D22" i="8"/>
  <c r="D21" i="8"/>
  <c r="D20" i="8"/>
  <c r="F19" i="8"/>
  <c r="J19" i="8" s="1"/>
  <c r="D19" i="8"/>
  <c r="F18" i="8"/>
  <c r="J18" i="8" s="1"/>
  <c r="D18" i="8"/>
  <c r="D17" i="8"/>
  <c r="D16" i="8"/>
  <c r="D15" i="8"/>
  <c r="F14" i="8"/>
  <c r="J14" i="8" s="1"/>
  <c r="D14" i="8"/>
  <c r="D13" i="8"/>
  <c r="F12" i="8"/>
  <c r="J12" i="8" s="1"/>
  <c r="D12" i="8"/>
  <c r="D11" i="8"/>
  <c r="D10" i="8"/>
  <c r="D9" i="8"/>
  <c r="D8" i="8"/>
  <c r="F7" i="8"/>
  <c r="J7" i="8" s="1"/>
  <c r="D7" i="8"/>
  <c r="F6" i="8"/>
  <c r="J6" i="8" s="1"/>
  <c r="D6" i="8"/>
  <c r="D5" i="8"/>
  <c r="D4" i="8"/>
  <c r="F3" i="8"/>
  <c r="D3" i="8"/>
  <c r="F38" i="7"/>
  <c r="J38" i="7" s="1"/>
  <c r="D38" i="7"/>
  <c r="F37" i="7"/>
  <c r="J37" i="7" s="1"/>
  <c r="D37" i="7"/>
  <c r="D36" i="7"/>
  <c r="D35" i="7"/>
  <c r="D34" i="7"/>
  <c r="D33" i="7"/>
  <c r="D32" i="7"/>
  <c r="D31" i="7"/>
  <c r="F30" i="7"/>
  <c r="D30" i="7"/>
  <c r="F29" i="7"/>
  <c r="D29" i="7"/>
  <c r="D28" i="7"/>
  <c r="F27" i="7"/>
  <c r="J27" i="7" s="1"/>
  <c r="D27" i="7"/>
  <c r="D26" i="7"/>
  <c r="F25" i="7"/>
  <c r="J25" i="7" s="1"/>
  <c r="D25" i="7"/>
  <c r="F24" i="7"/>
  <c r="J24" i="7" s="1"/>
  <c r="D24" i="7"/>
  <c r="D23" i="7"/>
  <c r="F22" i="7"/>
  <c r="D22" i="7"/>
  <c r="D21" i="7"/>
  <c r="F20" i="7"/>
  <c r="D20" i="7"/>
  <c r="D19" i="7"/>
  <c r="F18" i="7"/>
  <c r="J18" i="7" s="1"/>
  <c r="D18" i="7"/>
  <c r="D17" i="7"/>
  <c r="D16" i="7"/>
  <c r="F15" i="7"/>
  <c r="D15" i="7"/>
  <c r="D14" i="7"/>
  <c r="D13" i="7"/>
  <c r="F12" i="7"/>
  <c r="J12" i="7" s="1"/>
  <c r="D12" i="7"/>
  <c r="D11" i="7"/>
  <c r="D10" i="7"/>
  <c r="F9" i="7"/>
  <c r="D9" i="7"/>
  <c r="D8" i="7"/>
  <c r="D7" i="7"/>
  <c r="F6" i="7"/>
  <c r="J6" i="7" s="1"/>
  <c r="D6" i="7"/>
  <c r="F5" i="7"/>
  <c r="J5" i="7" s="1"/>
  <c r="D5" i="7"/>
  <c r="D4" i="7"/>
  <c r="F3" i="7"/>
  <c r="J3" i="7" s="1"/>
  <c r="D3" i="7"/>
  <c r="D12" i="6"/>
  <c r="F11" i="6"/>
  <c r="J11" i="6" s="1"/>
  <c r="D11" i="6"/>
  <c r="F10" i="6"/>
  <c r="J10" i="6" s="1"/>
  <c r="D10" i="6"/>
  <c r="F9" i="6"/>
  <c r="J9" i="6" s="1"/>
  <c r="D9" i="6"/>
  <c r="F8" i="6"/>
  <c r="J8" i="6" s="1"/>
  <c r="D8" i="6"/>
  <c r="F7" i="6"/>
  <c r="H7" i="6" s="1"/>
  <c r="D7" i="6"/>
  <c r="F6" i="6"/>
  <c r="J6" i="6" s="1"/>
  <c r="D6" i="6"/>
  <c r="F5" i="6"/>
  <c r="J5" i="6" s="1"/>
  <c r="D5" i="6"/>
  <c r="F4" i="6"/>
  <c r="J4" i="6" s="1"/>
  <c r="D4" i="6"/>
  <c r="F3" i="6"/>
  <c r="J3" i="6" s="1"/>
  <c r="D3" i="6"/>
  <c r="D67" i="5"/>
  <c r="J66" i="5"/>
  <c r="D66" i="5"/>
  <c r="D65" i="5"/>
  <c r="D64" i="5"/>
  <c r="J63" i="5"/>
  <c r="D63" i="5"/>
  <c r="D62" i="5"/>
  <c r="D61" i="5"/>
  <c r="D60" i="5"/>
  <c r="D59" i="5"/>
  <c r="J58" i="5"/>
  <c r="D58" i="5"/>
  <c r="J57" i="5"/>
  <c r="H57" i="5"/>
  <c r="D57" i="5"/>
  <c r="D56" i="5"/>
  <c r="J55" i="5"/>
  <c r="D55" i="5"/>
  <c r="D54" i="5"/>
  <c r="D53" i="5"/>
  <c r="D52" i="5"/>
  <c r="D51" i="5"/>
  <c r="J50" i="5"/>
  <c r="D50" i="5"/>
  <c r="J49" i="5"/>
  <c r="D49" i="5"/>
  <c r="D48" i="5"/>
  <c r="D47" i="5"/>
  <c r="J46" i="5"/>
  <c r="D46" i="5"/>
  <c r="D45" i="5"/>
  <c r="D44" i="5"/>
  <c r="D43" i="5"/>
  <c r="J42" i="5"/>
  <c r="D42" i="5"/>
  <c r="D41" i="5"/>
  <c r="D40" i="5"/>
  <c r="D39" i="5"/>
  <c r="D38" i="5"/>
  <c r="D37" i="5"/>
  <c r="D36" i="5"/>
  <c r="J35" i="5"/>
  <c r="D35" i="5"/>
  <c r="D34" i="5"/>
  <c r="D33" i="5"/>
  <c r="D32" i="5"/>
  <c r="D31" i="5"/>
  <c r="D30" i="5"/>
  <c r="D29" i="5"/>
  <c r="J28" i="5"/>
  <c r="D28" i="5"/>
  <c r="D27" i="5"/>
  <c r="D26" i="5"/>
  <c r="D25" i="5"/>
  <c r="J24" i="5"/>
  <c r="D24" i="5"/>
  <c r="D23" i="5"/>
  <c r="D22" i="5"/>
  <c r="J21" i="5"/>
  <c r="D21" i="5"/>
  <c r="D20" i="5"/>
  <c r="J19" i="5"/>
  <c r="D19" i="5"/>
  <c r="D18" i="5"/>
  <c r="D17" i="5"/>
  <c r="D16" i="5"/>
  <c r="D15" i="5"/>
  <c r="D14" i="5"/>
  <c r="D13" i="5"/>
  <c r="D12" i="5"/>
  <c r="J11" i="5"/>
  <c r="D11" i="5"/>
  <c r="D10" i="5"/>
  <c r="J9" i="5"/>
  <c r="D9" i="5"/>
  <c r="D8" i="5"/>
  <c r="D7" i="5"/>
  <c r="D6" i="5"/>
  <c r="J5" i="5"/>
  <c r="D5" i="5"/>
  <c r="D4" i="5"/>
  <c r="J3" i="5"/>
  <c r="H3" i="5"/>
  <c r="D3" i="5"/>
  <c r="F19" i="4"/>
  <c r="J19" i="4" s="1"/>
  <c r="D19" i="4"/>
  <c r="F18" i="4"/>
  <c r="J18" i="4" s="1"/>
  <c r="D18" i="4"/>
  <c r="D17" i="4"/>
  <c r="F16" i="4"/>
  <c r="J16" i="4" s="1"/>
  <c r="D16" i="4"/>
  <c r="F15" i="4"/>
  <c r="J15" i="4" s="1"/>
  <c r="D15" i="4"/>
  <c r="F14" i="4"/>
  <c r="J14" i="4" s="1"/>
  <c r="D14" i="4"/>
  <c r="F13" i="4"/>
  <c r="H13" i="4" s="1"/>
  <c r="D13" i="4"/>
  <c r="D12" i="4"/>
  <c r="F11" i="4"/>
  <c r="J11" i="4" s="1"/>
  <c r="D11" i="4"/>
  <c r="F10" i="4"/>
  <c r="H10" i="4" s="1"/>
  <c r="D10" i="4"/>
  <c r="D9" i="4"/>
  <c r="F8" i="4"/>
  <c r="J8" i="4" s="1"/>
  <c r="D8" i="4"/>
  <c r="D7" i="4"/>
  <c r="F6" i="4"/>
  <c r="D6" i="4"/>
  <c r="F5" i="4"/>
  <c r="D5" i="4"/>
  <c r="F4" i="4"/>
  <c r="D4" i="4"/>
  <c r="F3" i="4"/>
  <c r="D3" i="4"/>
  <c r="F15" i="3"/>
  <c r="D15" i="3"/>
  <c r="F14" i="3"/>
  <c r="H14" i="3" s="1"/>
  <c r="D14" i="3"/>
  <c r="F13" i="3"/>
  <c r="D13" i="3"/>
  <c r="F12" i="3"/>
  <c r="D12" i="3"/>
  <c r="F11" i="3"/>
  <c r="H11" i="3" s="1"/>
  <c r="D11" i="3"/>
  <c r="F10" i="3"/>
  <c r="J10" i="3" s="1"/>
  <c r="D10" i="3"/>
  <c r="D9" i="3"/>
  <c r="F8" i="3"/>
  <c r="D8" i="3"/>
  <c r="F7" i="3"/>
  <c r="D7" i="3"/>
  <c r="D6" i="3"/>
  <c r="F5" i="3"/>
  <c r="D5" i="3"/>
  <c r="D4" i="3"/>
  <c r="F3" i="3"/>
  <c r="J3" i="3" s="1"/>
  <c r="D3" i="3"/>
  <c r="J9" i="2"/>
  <c r="J7" i="2"/>
  <c r="J3" i="2"/>
  <c r="H3" i="2"/>
  <c r="J5" i="3" l="1"/>
  <c r="H5" i="3"/>
  <c r="J7" i="3"/>
  <c r="H7" i="3"/>
  <c r="J8" i="3"/>
  <c r="H8" i="3"/>
  <c r="J12" i="3"/>
  <c r="H12" i="3"/>
  <c r="J13" i="3"/>
  <c r="H13" i="3"/>
  <c r="H15" i="3"/>
  <c r="J15" i="3"/>
  <c r="F21" i="4"/>
  <c r="J3" i="4"/>
  <c r="H3" i="4"/>
  <c r="J4" i="4"/>
  <c r="H4" i="4"/>
  <c r="J5" i="4"/>
  <c r="H5" i="4"/>
  <c r="J6" i="4"/>
  <c r="H6" i="4"/>
  <c r="J9" i="7"/>
  <c r="H9" i="7"/>
  <c r="J15" i="7"/>
  <c r="H15" i="7"/>
  <c r="J20" i="7"/>
  <c r="H20" i="7"/>
  <c r="J22" i="7"/>
  <c r="H22" i="7"/>
  <c r="J29" i="7"/>
  <c r="H29" i="7"/>
  <c r="J30" i="7"/>
  <c r="H30" i="7"/>
  <c r="J3" i="8"/>
  <c r="H3" i="8"/>
  <c r="J22" i="8"/>
  <c r="H22" i="8"/>
  <c r="J24" i="8"/>
  <c r="H24" i="8"/>
  <c r="J32" i="8"/>
  <c r="H32" i="8"/>
  <c r="H8" i="9"/>
  <c r="J8" i="9"/>
  <c r="J10" i="9"/>
  <c r="H10" i="9"/>
  <c r="J15" i="9"/>
  <c r="H15" i="9"/>
  <c r="H21" i="9"/>
  <c r="J21" i="9"/>
  <c r="H22" i="9"/>
  <c r="J22" i="9"/>
  <c r="J3" i="10"/>
  <c r="H3" i="10"/>
  <c r="H16" i="10"/>
  <c r="J16" i="10"/>
  <c r="H17" i="10"/>
  <c r="J17" i="10"/>
  <c r="J19" i="10"/>
  <c r="H19" i="10"/>
  <c r="J20" i="10"/>
  <c r="H20" i="10"/>
  <c r="J21" i="10"/>
  <c r="H21" i="10"/>
  <c r="J22" i="10"/>
  <c r="H22" i="10"/>
  <c r="H3" i="11"/>
  <c r="J3" i="11"/>
  <c r="J5" i="11"/>
  <c r="H5" i="11"/>
  <c r="J6" i="11"/>
  <c r="H6" i="11"/>
  <c r="J3" i="12"/>
  <c r="H3" i="12"/>
  <c r="J4" i="12"/>
  <c r="H4" i="12"/>
  <c r="H9" i="12"/>
  <c r="J9" i="12"/>
  <c r="J11" i="12"/>
  <c r="H11" i="12"/>
  <c r="J12" i="12"/>
  <c r="H12" i="12"/>
  <c r="J13" i="12"/>
  <c r="H13" i="12"/>
  <c r="J14" i="12"/>
  <c r="H14" i="12"/>
  <c r="J15" i="12"/>
  <c r="H15" i="12"/>
  <c r="H19" i="12"/>
  <c r="J19" i="12"/>
  <c r="H20" i="12"/>
  <c r="J20" i="12"/>
  <c r="J22" i="12"/>
  <c r="H22" i="12"/>
  <c r="J8" i="13"/>
  <c r="H8" i="13"/>
  <c r="J13" i="13"/>
  <c r="H13" i="13"/>
  <c r="J19" i="13"/>
  <c r="H19" i="13"/>
  <c r="H24" i="13"/>
  <c r="J24" i="13"/>
  <c r="J26" i="13"/>
  <c r="H26" i="13"/>
  <c r="J33" i="13"/>
  <c r="H33" i="13"/>
  <c r="H37" i="13"/>
  <c r="J37" i="13"/>
  <c r="H42" i="13"/>
  <c r="J42" i="13"/>
  <c r="H43" i="13"/>
  <c r="J43" i="13"/>
  <c r="H44" i="13"/>
  <c r="J44" i="13"/>
  <c r="J3" i="14"/>
  <c r="H3" i="14"/>
  <c r="J4" i="14"/>
  <c r="H4" i="14"/>
  <c r="J9" i="14"/>
  <c r="H9" i="14"/>
  <c r="J10" i="14"/>
  <c r="H10" i="14"/>
  <c r="J7" i="15"/>
  <c r="H7" i="15"/>
  <c r="J8" i="15"/>
  <c r="H8" i="15"/>
  <c r="J16" i="15"/>
  <c r="H16" i="15"/>
  <c r="J19" i="15"/>
  <c r="H19" i="15"/>
  <c r="J23" i="15"/>
  <c r="H23" i="15"/>
  <c r="J27" i="15"/>
  <c r="H27" i="15"/>
  <c r="J29" i="15"/>
  <c r="H29" i="15"/>
  <c r="J31" i="15"/>
  <c r="H31" i="15"/>
  <c r="J35" i="15"/>
  <c r="H35" i="15"/>
  <c r="J36" i="15"/>
  <c r="H36" i="15"/>
  <c r="J37" i="15"/>
  <c r="H37" i="15"/>
  <c r="J44" i="15"/>
  <c r="H44" i="15"/>
  <c r="J45" i="15"/>
  <c r="H45" i="15"/>
  <c r="H3" i="15"/>
  <c r="H14" i="15"/>
  <c r="H40" i="15"/>
  <c r="H52" i="15"/>
  <c r="H6" i="14"/>
  <c r="H7" i="14"/>
  <c r="H29" i="13"/>
  <c r="H56" i="13"/>
  <c r="J3" i="13"/>
  <c r="H5" i="13"/>
  <c r="H16" i="13"/>
  <c r="H22" i="13"/>
  <c r="J28" i="13"/>
  <c r="H52" i="13"/>
  <c r="H7" i="12"/>
  <c r="H5" i="10"/>
  <c r="H11" i="10"/>
  <c r="H12" i="10"/>
  <c r="H7" i="10"/>
  <c r="H14" i="10"/>
  <c r="H3" i="9"/>
  <c r="H4" i="9"/>
  <c r="H12" i="9"/>
  <c r="H13" i="9"/>
  <c r="H25" i="9"/>
  <c r="H6" i="9"/>
  <c r="H18" i="9"/>
  <c r="H19" i="9"/>
  <c r="H6" i="8"/>
  <c r="H7" i="8"/>
  <c r="H12" i="8"/>
  <c r="H18" i="8"/>
  <c r="H19" i="8"/>
  <c r="H26" i="8"/>
  <c r="H27" i="8"/>
  <c r="H28" i="8"/>
  <c r="H34" i="8"/>
  <c r="H35" i="8"/>
  <c r="H14" i="8"/>
  <c r="H41" i="8"/>
  <c r="H42" i="8"/>
  <c r="H3" i="7"/>
  <c r="H5" i="7"/>
  <c r="H6" i="7"/>
  <c r="H12" i="7"/>
  <c r="H18" i="7"/>
  <c r="H37" i="7"/>
  <c r="H38" i="7"/>
  <c r="H8" i="6"/>
  <c r="H9" i="6"/>
  <c r="H10" i="6"/>
  <c r="H11" i="6"/>
  <c r="H3" i="6"/>
  <c r="H4" i="6"/>
  <c r="H5" i="6"/>
  <c r="H6" i="6"/>
  <c r="H8" i="4"/>
  <c r="H11" i="4"/>
  <c r="H14" i="4"/>
  <c r="H15" i="4"/>
  <c r="H16" i="4"/>
  <c r="H18" i="4"/>
  <c r="H19" i="4"/>
  <c r="H10" i="3"/>
  <c r="H3" i="3"/>
</calcChain>
</file>

<file path=xl/sharedStrings.xml><?xml version="1.0" encoding="utf-8"?>
<sst xmlns="http://schemas.openxmlformats.org/spreadsheetml/2006/main" count="4210" uniqueCount="443">
  <si>
    <t>1. General Project Risks</t>
  </si>
  <si>
    <r>
      <t>1.</t>
    </r>
    <r>
      <rPr>
        <sz val="7"/>
        <color theme="1"/>
        <rFont val="Times New Roman"/>
        <family val="1"/>
      </rPr>
      <t>    </t>
    </r>
    <r>
      <rPr>
        <b/>
        <sz val="7"/>
        <color theme="1"/>
        <rFont val="Times New Roman"/>
        <family val="1"/>
      </rPr>
      <t xml:space="preserve"> </t>
    </r>
    <r>
      <rPr>
        <b/>
        <sz val="12"/>
        <color theme="1"/>
        <rFont val="Times New Roman"/>
        <family val="1"/>
      </rPr>
      <t>Utilities:</t>
    </r>
    <r>
      <rPr>
        <sz val="12"/>
        <color theme="1"/>
        <rFont val="Times New Roman"/>
        <family val="1"/>
      </rPr>
      <t xml:space="preserve"> risks related to utility services, such as gas, water, electricity, and telecommunications.</t>
    </r>
  </si>
  <si>
    <r>
      <t>2.</t>
    </r>
    <r>
      <rPr>
        <sz val="7"/>
        <color theme="1"/>
        <rFont val="Times New Roman"/>
        <family val="1"/>
      </rPr>
      <t xml:space="preserve">     </t>
    </r>
    <r>
      <rPr>
        <b/>
        <sz val="12"/>
        <color theme="1"/>
        <rFont val="Times New Roman"/>
        <family val="1"/>
      </rPr>
      <t>Hydraulics:</t>
    </r>
    <r>
      <rPr>
        <sz val="12"/>
        <color theme="1"/>
        <rFont val="Times New Roman"/>
        <family val="1"/>
      </rPr>
      <t xml:space="preserve"> risks related to water management, including drainage systems, flood control, and stormwater management.</t>
    </r>
  </si>
  <si>
    <r>
      <t>3.</t>
    </r>
    <r>
      <rPr>
        <sz val="7"/>
        <color theme="1"/>
        <rFont val="Times New Roman"/>
        <family val="1"/>
      </rPr>
      <t xml:space="preserve">     </t>
    </r>
    <r>
      <rPr>
        <b/>
        <sz val="12"/>
        <color theme="1"/>
        <rFont val="Times New Roman"/>
        <family val="1"/>
      </rPr>
      <t>Geotechnical:</t>
    </r>
    <r>
      <rPr>
        <sz val="12"/>
        <color theme="1"/>
        <rFont val="Times New Roman"/>
        <family val="1"/>
      </rPr>
      <t xml:space="preserve"> risks related to soil and rock mechanics, including slope stability, foundation design, and earthworks.</t>
    </r>
  </si>
  <si>
    <r>
      <t>4.</t>
    </r>
    <r>
      <rPr>
        <sz val="7"/>
        <color theme="1"/>
        <rFont val="Times New Roman"/>
        <family val="1"/>
      </rPr>
      <t xml:space="preserve">     </t>
    </r>
    <r>
      <rPr>
        <b/>
        <sz val="12"/>
        <color theme="1"/>
        <rFont val="Times New Roman"/>
        <family val="1"/>
      </rPr>
      <t>Roadway Design</t>
    </r>
    <r>
      <rPr>
        <sz val="12"/>
        <color theme="1"/>
        <rFont val="Times New Roman"/>
        <family val="1"/>
      </rPr>
      <t>: risks associated with the design of roadway elements, including but not limited to, guardrail installation.</t>
    </r>
  </si>
  <si>
    <r>
      <t>5.</t>
    </r>
    <r>
      <rPr>
        <sz val="7"/>
        <color theme="1"/>
        <rFont val="Times New Roman"/>
        <family val="1"/>
      </rPr>
      <t xml:space="preserve">     </t>
    </r>
    <r>
      <rPr>
        <b/>
        <sz val="12"/>
        <color theme="1"/>
        <rFont val="Times New Roman"/>
        <family val="1"/>
      </rPr>
      <t>Traffic Control Systems</t>
    </r>
    <r>
      <rPr>
        <sz val="12"/>
        <color theme="1"/>
        <rFont val="Times New Roman"/>
        <family val="1"/>
      </rPr>
      <t xml:space="preserve"> (Except Pavement Markings): risks related to the design, installation, and maintenance of traffic control devices, such as signals, signs, and lighting.</t>
    </r>
  </si>
  <si>
    <r>
      <t>6.</t>
    </r>
    <r>
      <rPr>
        <sz val="7"/>
        <color theme="1"/>
        <rFont val="Times New Roman"/>
        <family val="1"/>
      </rPr>
      <t xml:space="preserve">     </t>
    </r>
    <r>
      <rPr>
        <b/>
        <sz val="12"/>
        <color theme="1"/>
        <rFont val="Times New Roman"/>
        <family val="1"/>
      </rPr>
      <t>Pavement</t>
    </r>
    <r>
      <rPr>
        <sz val="12"/>
        <color theme="1"/>
        <rFont val="Times New Roman"/>
        <family val="1"/>
      </rPr>
      <t>: risks related to pavement design, construction, and maintenance, including materials, drainage, and skid resistance.</t>
    </r>
  </si>
  <si>
    <r>
      <t>7.</t>
    </r>
    <r>
      <rPr>
        <sz val="7"/>
        <color theme="1"/>
        <rFont val="Times New Roman"/>
        <family val="1"/>
      </rPr>
      <t xml:space="preserve">     </t>
    </r>
    <r>
      <rPr>
        <b/>
        <sz val="12"/>
        <color theme="1"/>
        <rFont val="Times New Roman"/>
        <family val="1"/>
      </rPr>
      <t>TCP</t>
    </r>
    <r>
      <rPr>
        <sz val="12"/>
        <color theme="1"/>
        <rFont val="Times New Roman"/>
        <family val="1"/>
      </rPr>
      <t xml:space="preserve"> (Construction Phase): risks related to temporary traffic control measures during construction, including traffic diversions, detours, and work zone safety.</t>
    </r>
  </si>
  <si>
    <r>
      <t>8.</t>
    </r>
    <r>
      <rPr>
        <sz val="7"/>
        <color theme="1"/>
        <rFont val="Times New Roman"/>
        <family val="1"/>
      </rPr>
      <t xml:space="preserve">     </t>
    </r>
    <r>
      <rPr>
        <b/>
        <sz val="12"/>
        <color theme="1"/>
        <rFont val="Times New Roman"/>
        <family val="1"/>
      </rPr>
      <t>Environmental</t>
    </r>
    <r>
      <rPr>
        <sz val="12"/>
        <color theme="1"/>
        <rFont val="Times New Roman"/>
        <family val="1"/>
      </rPr>
      <t>: risks related to environmental compliance and impact, including air quality, water quality, and noise.</t>
    </r>
  </si>
  <si>
    <r>
      <t>9.</t>
    </r>
    <r>
      <rPr>
        <sz val="7"/>
        <color theme="1"/>
        <rFont val="Times New Roman"/>
        <family val="1"/>
      </rPr>
      <t xml:space="preserve">     </t>
    </r>
    <r>
      <rPr>
        <b/>
        <sz val="12"/>
        <color theme="1"/>
        <rFont val="Times New Roman"/>
        <family val="1"/>
      </rPr>
      <t>Structural:</t>
    </r>
    <r>
      <rPr>
        <sz val="12"/>
        <color theme="1"/>
        <rFont val="Times New Roman"/>
        <family val="1"/>
      </rPr>
      <t xml:space="preserve"> risks related to bridge and other structural elements, including design, materials, and construction.</t>
    </r>
  </si>
  <si>
    <r>
      <t>10.</t>
    </r>
    <r>
      <rPr>
        <sz val="7"/>
        <color theme="1"/>
        <rFont val="Times New Roman"/>
        <family val="1"/>
      </rPr>
      <t xml:space="preserve">  </t>
    </r>
    <r>
      <rPr>
        <b/>
        <sz val="12"/>
        <color theme="1"/>
        <rFont val="Times New Roman"/>
        <family val="1"/>
      </rPr>
      <t xml:space="preserve">Traffic Control Systems </t>
    </r>
    <r>
      <rPr>
        <sz val="12"/>
        <color theme="1"/>
        <rFont val="Times New Roman"/>
        <family val="1"/>
      </rPr>
      <t>(pavement markings): risks related specifically to pavement markings as a traffic control device.</t>
    </r>
  </si>
  <si>
    <r>
      <t>11.</t>
    </r>
    <r>
      <rPr>
        <sz val="7"/>
        <color theme="1"/>
        <rFont val="Times New Roman"/>
        <family val="1"/>
      </rPr>
      <t xml:space="preserve">  </t>
    </r>
    <r>
      <rPr>
        <b/>
        <sz val="12"/>
        <color theme="1"/>
        <rFont val="Times New Roman"/>
        <family val="1"/>
      </rPr>
      <t>Corridor/Traffic Design:</t>
    </r>
    <r>
      <rPr>
        <sz val="12"/>
        <color theme="1"/>
        <rFont val="Times New Roman"/>
        <family val="1"/>
      </rPr>
      <t xml:space="preserve"> risks related to the design of the transportation corridor, including land use, access, and connectivity.</t>
    </r>
  </si>
  <si>
    <r>
      <t>12.</t>
    </r>
    <r>
      <rPr>
        <sz val="7"/>
        <color theme="1"/>
        <rFont val="Times New Roman"/>
        <family val="1"/>
      </rPr>
      <t xml:space="preserve">  </t>
    </r>
    <r>
      <rPr>
        <b/>
        <sz val="12"/>
        <color theme="1"/>
        <rFont val="Times New Roman"/>
        <family val="1"/>
      </rPr>
      <t>Procurement:</t>
    </r>
    <r>
      <rPr>
        <sz val="12"/>
        <color theme="1"/>
        <rFont val="Times New Roman"/>
        <family val="1"/>
      </rPr>
      <t xml:space="preserve"> risks related to the procurement process, including contract management, bid evaluation, and contractor selection.</t>
    </r>
  </si>
  <si>
    <r>
      <t>13.</t>
    </r>
    <r>
      <rPr>
        <sz val="7"/>
        <color theme="1"/>
        <rFont val="Times New Roman"/>
        <family val="1"/>
      </rPr>
      <t xml:space="preserve">  </t>
    </r>
    <r>
      <rPr>
        <b/>
        <sz val="12"/>
        <color theme="1"/>
        <rFont val="Times New Roman"/>
        <family val="1"/>
      </rPr>
      <t>Safety:</t>
    </r>
    <r>
      <rPr>
        <sz val="12"/>
        <color theme="1"/>
        <rFont val="Times New Roman"/>
        <family val="1"/>
      </rPr>
      <t xml:space="preserve"> risks related to safety hazards, including worker safety, traffic safety, and public safety.</t>
    </r>
  </si>
  <si>
    <r>
      <t>14.</t>
    </r>
    <r>
      <rPr>
        <sz val="7"/>
        <color theme="1"/>
        <rFont val="Times New Roman"/>
        <family val="1"/>
      </rPr>
      <t xml:space="preserve">  </t>
    </r>
    <r>
      <rPr>
        <b/>
        <sz val="12"/>
        <color theme="1"/>
        <rFont val="Times New Roman"/>
        <family val="1"/>
      </rPr>
      <t>Access/ROW/Easement:</t>
    </r>
    <r>
      <rPr>
        <sz val="12"/>
        <color theme="1"/>
        <rFont val="Times New Roman"/>
        <family val="1"/>
      </rPr>
      <t xml:space="preserve"> risks related to access and right-of-way acquisition, including property acquisition, relocation, and compensation.</t>
    </r>
  </si>
  <si>
    <r>
      <t>15.</t>
    </r>
    <r>
      <rPr>
        <sz val="7"/>
        <color theme="1"/>
        <rFont val="Times New Roman"/>
        <family val="1"/>
      </rPr>
      <t xml:space="preserve">  </t>
    </r>
    <r>
      <rPr>
        <b/>
        <sz val="12"/>
        <color theme="1"/>
        <rFont val="Times New Roman"/>
        <family val="1"/>
      </rPr>
      <t>Contract:</t>
    </r>
    <r>
      <rPr>
        <sz val="12"/>
        <color theme="1"/>
        <rFont val="Times New Roman"/>
        <family val="1"/>
      </rPr>
      <t xml:space="preserve"> risks related to contract terms and conditions, including payment, dispute resolution, and termination.</t>
    </r>
  </si>
  <si>
    <r>
      <t>16.</t>
    </r>
    <r>
      <rPr>
        <sz val="7"/>
        <color theme="1"/>
        <rFont val="Times New Roman"/>
        <family val="1"/>
      </rPr>
      <t xml:space="preserve">  </t>
    </r>
    <r>
      <rPr>
        <b/>
        <sz val="12"/>
        <color theme="1"/>
        <rFont val="Times New Roman"/>
        <family val="1"/>
      </rPr>
      <t>Roadway Alignment:</t>
    </r>
    <r>
      <rPr>
        <sz val="12"/>
        <color theme="1"/>
        <rFont val="Times New Roman"/>
        <family val="1"/>
      </rPr>
      <t xml:space="preserve"> risks related specifically to the horizontal and vertical alignment of the roadway.</t>
    </r>
  </si>
  <si>
    <r>
      <t>17.</t>
    </r>
    <r>
      <rPr>
        <sz val="7"/>
        <color theme="1"/>
        <rFont val="Times New Roman"/>
        <family val="1"/>
      </rPr>
      <t xml:space="preserve">  </t>
    </r>
    <r>
      <rPr>
        <b/>
        <sz val="12"/>
        <color theme="1"/>
        <rFont val="Times New Roman"/>
        <family val="1"/>
      </rPr>
      <t>Finishing and Interior Work:</t>
    </r>
    <r>
      <rPr>
        <sz val="12"/>
        <color theme="1"/>
        <rFont val="Times New Roman"/>
        <family val="1"/>
      </rPr>
      <t xml:space="preserve"> risks associated with the completion of the interior work and finishing touches of buildings and structures within the project.</t>
    </r>
  </si>
  <si>
    <r>
      <t>18.</t>
    </r>
    <r>
      <rPr>
        <sz val="7"/>
        <color theme="1"/>
        <rFont val="Times New Roman"/>
        <family val="1"/>
      </rPr>
      <t xml:space="preserve">  </t>
    </r>
    <r>
      <rPr>
        <b/>
        <sz val="12"/>
        <color theme="1"/>
        <rFont val="Times New Roman"/>
        <family val="1"/>
      </rPr>
      <t>Ferry:</t>
    </r>
    <r>
      <rPr>
        <sz val="12"/>
        <color theme="1"/>
        <rFont val="Times New Roman"/>
        <family val="1"/>
      </rPr>
      <t xml:space="preserve"> risks related to ferry projects, including design, construction, and operation.</t>
    </r>
  </si>
  <si>
    <r>
      <t>19.</t>
    </r>
    <r>
      <rPr>
        <sz val="7"/>
        <color theme="1"/>
        <rFont val="Times New Roman"/>
        <family val="1"/>
      </rPr>
      <t xml:space="preserve">  </t>
    </r>
    <r>
      <rPr>
        <b/>
        <sz val="12"/>
        <color theme="1"/>
        <rFont val="Times New Roman"/>
        <family val="1"/>
      </rPr>
      <t>Other:</t>
    </r>
    <r>
      <rPr>
        <sz val="12"/>
        <color theme="1"/>
        <rFont val="Times New Roman"/>
        <family val="1"/>
      </rPr>
      <t xml:space="preserve"> risks that do not fit into any of the other categories.</t>
    </r>
  </si>
  <si>
    <r>
      <t>20.</t>
    </r>
    <r>
      <rPr>
        <sz val="7"/>
        <color theme="1"/>
        <rFont val="Times New Roman"/>
        <family val="1"/>
      </rPr>
      <t xml:space="preserve">  </t>
    </r>
    <r>
      <rPr>
        <b/>
        <sz val="12"/>
        <color theme="1"/>
        <rFont val="Times New Roman"/>
        <family val="1"/>
      </rPr>
      <t>Schedule:</t>
    </r>
    <r>
      <rPr>
        <sz val="12"/>
        <color theme="1"/>
        <rFont val="Times New Roman"/>
        <family val="1"/>
      </rPr>
      <t xml:space="preserve"> risks related to project schedule, including delays and schedule conflicts.</t>
    </r>
  </si>
  <si>
    <r>
      <t>21.</t>
    </r>
    <r>
      <rPr>
        <sz val="7"/>
        <color theme="1"/>
        <rFont val="Times New Roman"/>
        <family val="1"/>
      </rPr>
      <t xml:space="preserve">  </t>
    </r>
    <r>
      <rPr>
        <b/>
        <sz val="12"/>
        <color theme="1"/>
        <rFont val="Times New Roman"/>
        <family val="1"/>
      </rPr>
      <t xml:space="preserve">Survey: </t>
    </r>
    <r>
      <rPr>
        <sz val="12"/>
        <color theme="1"/>
        <rFont val="Times New Roman"/>
        <family val="1"/>
      </rPr>
      <t>risks related to survey data accuracy, including data acquisition and processing.</t>
    </r>
  </si>
  <si>
    <r>
      <t>22.</t>
    </r>
    <r>
      <rPr>
        <sz val="7"/>
        <color theme="1"/>
        <rFont val="Times New Roman"/>
        <family val="1"/>
      </rPr>
      <t xml:space="preserve">  </t>
    </r>
    <r>
      <rPr>
        <b/>
        <sz val="12"/>
        <color theme="1"/>
        <rFont val="Times New Roman"/>
        <family val="1"/>
      </rPr>
      <t>Security/Protection:</t>
    </r>
    <r>
      <rPr>
        <sz val="12"/>
        <color theme="1"/>
        <rFont val="Times New Roman"/>
        <family val="1"/>
      </rPr>
      <t xml:space="preserve"> risks related to security and protection, including cybersecurity, physical security, and protection of critical infrastructure.</t>
    </r>
  </si>
  <si>
    <r>
      <t>23.</t>
    </r>
    <r>
      <rPr>
        <sz val="7"/>
        <color theme="1"/>
        <rFont val="Times New Roman"/>
        <family val="1"/>
      </rPr>
      <t xml:space="preserve">  </t>
    </r>
    <r>
      <rPr>
        <b/>
        <sz val="12"/>
        <color theme="1"/>
        <rFont val="Times New Roman"/>
        <family val="1"/>
      </rPr>
      <t>Railroad:</t>
    </r>
    <r>
      <rPr>
        <sz val="12"/>
        <color theme="1"/>
        <rFont val="Times New Roman"/>
        <family val="1"/>
      </rPr>
      <t xml:space="preserve"> risks related to railroad transportation, including track design, construction, and maintenance.</t>
    </r>
  </si>
  <si>
    <r>
      <t>24.</t>
    </r>
    <r>
      <rPr>
        <sz val="7"/>
        <color theme="1"/>
        <rFont val="Times New Roman"/>
        <family val="1"/>
      </rPr>
      <t xml:space="preserve">  </t>
    </r>
    <r>
      <rPr>
        <b/>
        <sz val="12"/>
        <color theme="1"/>
        <rFont val="Times New Roman"/>
        <family val="1"/>
      </rPr>
      <t>Natural Disaster</t>
    </r>
    <r>
      <rPr>
        <sz val="12"/>
        <color theme="1"/>
        <rFont val="Times New Roman"/>
        <family val="1"/>
      </rPr>
      <t>: risks related to natural disasters, including floods, landslides, and earthquakes.</t>
    </r>
  </si>
  <si>
    <r>
      <t xml:space="preserve">25. </t>
    </r>
    <r>
      <rPr>
        <b/>
        <sz val="12"/>
        <color theme="1"/>
        <rFont val="Times New Roman"/>
        <family val="1"/>
      </rPr>
      <t>Permits:</t>
    </r>
    <r>
      <rPr>
        <sz val="12"/>
        <color theme="1"/>
        <rFont val="Times New Roman"/>
        <family val="1"/>
      </rPr>
      <t xml:space="preserve"> risks related to the permitting process, including environmental permits and building permits.</t>
    </r>
  </si>
  <si>
    <t>1.1 Claims: Generic Causes (GC) and Specific Causes (aka GC Level 2)</t>
  </si>
  <si>
    <r>
      <t>1.</t>
    </r>
    <r>
      <rPr>
        <b/>
        <sz val="7"/>
        <color theme="1"/>
        <rFont val="Times New Roman"/>
        <family val="1"/>
      </rPr>
      <t xml:space="preserve">     </t>
    </r>
    <r>
      <rPr>
        <b/>
        <sz val="12"/>
        <color theme="1"/>
        <rFont val="Times New Roman"/>
        <family val="1"/>
      </rPr>
      <t>Design/Plan Issues: Problems arising from flaws in the project design or plans.</t>
    </r>
  </si>
  <si>
    <t>Compliance with Standard Specifications</t>
  </si>
  <si>
    <t>Design/Plan Error-Unspecified</t>
  </si>
  <si>
    <t>Design/Plan Revision-Unspecified</t>
  </si>
  <si>
    <t>Increased Traffic Volume</t>
  </si>
  <si>
    <r>
      <t>2.</t>
    </r>
    <r>
      <rPr>
        <b/>
        <sz val="7"/>
        <color theme="1"/>
        <rFont val="Times New Roman"/>
        <family val="1"/>
      </rPr>
      <t xml:space="preserve">     </t>
    </r>
    <r>
      <rPr>
        <b/>
        <sz val="12"/>
        <color theme="1"/>
        <rFont val="Times New Roman"/>
        <family val="1"/>
      </rPr>
      <t>Issues with Underground Utilities: Difficulties encountered during construction due to conflicts with existing underground utilities.</t>
    </r>
  </si>
  <si>
    <t>Utilities not Relocated on Time</t>
  </si>
  <si>
    <t>Utility Conflict</t>
  </si>
  <si>
    <r>
      <t>3.</t>
    </r>
    <r>
      <rPr>
        <b/>
        <sz val="7"/>
        <color theme="1"/>
        <rFont val="Times New Roman"/>
        <family val="1"/>
      </rPr>
      <t xml:space="preserve">     </t>
    </r>
    <r>
      <rPr>
        <b/>
        <sz val="12"/>
        <color theme="1"/>
        <rFont val="Times New Roman"/>
        <family val="1"/>
      </rPr>
      <t>Natural Disaster: Unforeseen natural disasters such as hurricanes, tornadoes, and floods that impact project progress and completion.</t>
    </r>
  </si>
  <si>
    <t>Natural Disaster-Drought</t>
  </si>
  <si>
    <t>Natural Disaster-Flood</t>
  </si>
  <si>
    <t>Natural Disaster-Hurricane</t>
  </si>
  <si>
    <t>Natural Disaster-Sink Hole</t>
  </si>
  <si>
    <t>Natural Disaster-Slide</t>
  </si>
  <si>
    <t>Natural Disaster-Thunderstorm</t>
  </si>
  <si>
    <t>Natural Disaster-Tropical Depression</t>
  </si>
  <si>
    <r>
      <t>4.</t>
    </r>
    <r>
      <rPr>
        <b/>
        <sz val="7"/>
        <color theme="1"/>
        <rFont val="Times New Roman"/>
        <family val="1"/>
      </rPr>
      <t xml:space="preserve">     </t>
    </r>
    <r>
      <rPr>
        <b/>
        <sz val="12"/>
        <color theme="1"/>
        <rFont val="Times New Roman"/>
        <family val="1"/>
      </rPr>
      <t>Scheduling and Coordination Issues (Except Start of Work and/or Project Closeout): Challenges with coordinating different aspects of the project, such as subcontractor schedules or scheduling of inspections.</t>
    </r>
  </si>
  <si>
    <t>Conflict/Overlap with Other Projects</t>
  </si>
  <si>
    <t>Coordination Issues-DOT Personnel Unavailability</t>
  </si>
  <si>
    <t>Coordination Issues-Unspecified</t>
  </si>
  <si>
    <t>Early Project Completion</t>
  </si>
  <si>
    <t>Miscommunication (Construction Progress)</t>
  </si>
  <si>
    <t>Purposeful Limited Work Schedule</t>
  </si>
  <si>
    <t>Scheduling Conflicts-Inspection</t>
  </si>
  <si>
    <t>Timely Completion of Project</t>
  </si>
  <si>
    <t>Waiting for Other Entities to Perform Work</t>
  </si>
  <si>
    <t>Work Out of Sequence</t>
  </si>
  <si>
    <t>Work Restriction-Social Event</t>
  </si>
  <si>
    <t>Work Restriction-Unspecified</t>
  </si>
  <si>
    <r>
      <t>5.</t>
    </r>
    <r>
      <rPr>
        <b/>
        <sz val="7"/>
        <color theme="1"/>
        <rFont val="Times New Roman"/>
        <family val="1"/>
      </rPr>
      <t xml:space="preserve">     </t>
    </r>
    <r>
      <rPr>
        <b/>
        <sz val="12"/>
        <color theme="1"/>
        <rFont val="Times New Roman"/>
        <family val="1"/>
      </rPr>
      <t>Contract Amendment: Modifications made to the project contract, resulting in changes in contract line items, schedule, or budget.</t>
    </r>
  </si>
  <si>
    <t>Contract Error</t>
  </si>
  <si>
    <t>Contract Time Adjustment</t>
  </si>
  <si>
    <t>Contractor Replacement</t>
  </si>
  <si>
    <t>Elimination of Contract Line Item</t>
  </si>
  <si>
    <t>Error in Entering Time Extensions in HiCAMS</t>
  </si>
  <si>
    <t>Line Item Omission</t>
  </si>
  <si>
    <t>Revise Measurement and Payment Method</t>
  </si>
  <si>
    <t>Settlement and Release Agreement</t>
  </si>
  <si>
    <t>Unavailability of Funds/Cash Flow Considerations</t>
  </si>
  <si>
    <r>
      <t>6.</t>
    </r>
    <r>
      <rPr>
        <b/>
        <sz val="7"/>
        <color theme="1"/>
        <rFont val="Times New Roman"/>
        <family val="1"/>
      </rPr>
      <t xml:space="preserve">     </t>
    </r>
    <r>
      <rPr>
        <b/>
        <sz val="12"/>
        <color theme="1"/>
        <rFont val="Times New Roman"/>
        <family val="1"/>
      </rPr>
      <t>Project Closeout Issues: Difficulties encountered during project closeout, such as delays in scheduling final inspections or resolving outstanding disputes.</t>
    </r>
  </si>
  <si>
    <t>Delay in Project Acceptance</t>
  </si>
  <si>
    <t>Final Punchlist Extra Work</t>
  </si>
  <si>
    <t>Scheduling Conflicts-Final Inspection/Punchlist</t>
  </si>
  <si>
    <r>
      <t>7.</t>
    </r>
    <r>
      <rPr>
        <b/>
        <sz val="7"/>
        <color theme="1"/>
        <rFont val="Times New Roman"/>
        <family val="1"/>
      </rPr>
      <t xml:space="preserve">     </t>
    </r>
    <r>
      <rPr>
        <b/>
        <sz val="12"/>
        <color theme="1"/>
        <rFont val="Times New Roman"/>
        <family val="1"/>
      </rPr>
      <t>Constructability Issues (Except Geotechnical/Underground Conflicts): Issues related to the feasibility and practicality of constructing the project, except for conflicts with geotechnical or underground conditions.</t>
    </r>
  </si>
  <si>
    <t>Conflict with Existing (Surface) Objects</t>
  </si>
  <si>
    <t>Constructability Issues-Seasonal Limitations (Weather)</t>
  </si>
  <si>
    <t>Constructability Issues-Unspecified</t>
  </si>
  <si>
    <r>
      <t>8.</t>
    </r>
    <r>
      <rPr>
        <b/>
        <sz val="7"/>
        <color theme="1"/>
        <rFont val="Times New Roman"/>
        <family val="1"/>
      </rPr>
      <t xml:space="preserve">     </t>
    </r>
    <r>
      <rPr>
        <b/>
        <sz val="12"/>
        <color theme="1"/>
        <rFont val="Times New Roman"/>
        <family val="1"/>
      </rPr>
      <t>Quantities Overrun/Underrun: Variances between the planned and actual amounts of materials, labor, or other resources required for the project.</t>
    </r>
  </si>
  <si>
    <t>Quantities Overrun/Underrun-Unspecified</t>
  </si>
  <si>
    <r>
      <t>9.</t>
    </r>
    <r>
      <rPr>
        <b/>
        <sz val="7"/>
        <color theme="1"/>
        <rFont val="Times New Roman"/>
        <family val="1"/>
      </rPr>
      <t xml:space="preserve">     </t>
    </r>
    <r>
      <rPr>
        <b/>
        <sz val="12"/>
        <color theme="1"/>
        <rFont val="Times New Roman"/>
        <family val="1"/>
      </rPr>
      <t>M&amp;R/Replacement: Costs incurred due to maintenance and repair or replacement of existing infrastructure or equipment.</t>
    </r>
  </si>
  <si>
    <t>M&amp;R/Replacement-Damaged Objects</t>
  </si>
  <si>
    <t>M&amp;R/Replacement-Unspecified</t>
  </si>
  <si>
    <t>Vehicular Accident</t>
  </si>
  <si>
    <r>
      <t>10.</t>
    </r>
    <r>
      <rPr>
        <b/>
        <sz val="7"/>
        <color theme="1"/>
        <rFont val="Times New Roman"/>
        <family val="1"/>
      </rPr>
      <t xml:space="preserve">  </t>
    </r>
    <r>
      <rPr>
        <b/>
        <sz val="12"/>
        <color theme="1"/>
        <rFont val="Times New Roman"/>
        <family val="1"/>
      </rPr>
      <t>Environmental/Community Concerns: Issues arising from environmental regulations, community opposition, or other social factors.</t>
    </r>
  </si>
  <si>
    <t>Animal Protection/Endangered Species</t>
  </si>
  <si>
    <t>Environmental Concerns/Unspecified</t>
  </si>
  <si>
    <t>Erosion Control Problems</t>
  </si>
  <si>
    <t>Historical Site</t>
  </si>
  <si>
    <t>Vegetation Establishment</t>
  </si>
  <si>
    <t>Wetland Discovery</t>
  </si>
  <si>
    <r>
      <t>11.</t>
    </r>
    <r>
      <rPr>
        <b/>
        <sz val="7"/>
        <color theme="1"/>
        <rFont val="Times New Roman"/>
        <family val="1"/>
      </rPr>
      <t xml:space="preserve">  </t>
    </r>
    <r>
      <rPr>
        <b/>
        <sz val="12"/>
        <color theme="1"/>
        <rFont val="Times New Roman"/>
        <family val="1"/>
      </rPr>
      <t>Design Approval Waiting Period/Indecision/Negotiation: Delays in obtaining approvals for project designs, due to indecision or negotiation issues.</t>
    </r>
  </si>
  <si>
    <t>Document Misplacement</t>
  </si>
  <si>
    <t>Indecision-Unspecified</t>
  </si>
  <si>
    <t>Negotiation Delays</t>
  </si>
  <si>
    <t>Untimely Receipt of Design</t>
  </si>
  <si>
    <t>Untimely Review and Return of Submittals</t>
  </si>
  <si>
    <t>Untimely Review of Approvals</t>
  </si>
  <si>
    <r>
      <t>12.</t>
    </r>
    <r>
      <rPr>
        <b/>
        <sz val="7"/>
        <color theme="1"/>
        <rFont val="Times New Roman"/>
        <family val="1"/>
      </rPr>
      <t xml:space="preserve">  </t>
    </r>
    <r>
      <rPr>
        <b/>
        <sz val="12"/>
        <color theme="1"/>
        <rFont val="Times New Roman"/>
        <family val="1"/>
      </rPr>
      <t>Differing Site Conditions (Except Utilities): Unforeseen subsurface or soil conditions that differ from those indicated in the project plans, except for conflicts with underground utilities.</t>
    </r>
  </si>
  <si>
    <t>Differing Site Conditions-Buried Objects</t>
  </si>
  <si>
    <t>Differing Site Conditions-Contaminated Groundwater</t>
  </si>
  <si>
    <t>Differing Site Conditions-Contaminated Soil</t>
  </si>
  <si>
    <t>Differing Site Conditions-Groundwater Discovery/High Groundwater Level</t>
  </si>
  <si>
    <t>Differing Site Conditions-Hazardous Materials</t>
  </si>
  <si>
    <t>Differing Site Conditions-Incomplete Work by Others</t>
  </si>
  <si>
    <t>Differing Site Conditions-Unspecified</t>
  </si>
  <si>
    <t>Differing Site Conditions-Unsuitable Materials</t>
  </si>
  <si>
    <r>
      <t>13.</t>
    </r>
    <r>
      <rPr>
        <b/>
        <sz val="7"/>
        <color theme="1"/>
        <rFont val="Times New Roman"/>
        <family val="1"/>
      </rPr>
      <t xml:space="preserve">  </t>
    </r>
    <r>
      <rPr>
        <b/>
        <sz val="12"/>
        <color theme="1"/>
        <rFont val="Times New Roman"/>
        <family val="1"/>
      </rPr>
      <t>Procurement Issues: Difficulties with the procurement of materials or equipment needed for the project.</t>
    </r>
  </si>
  <si>
    <t>DOT Furnished Materials/Equipment Delays</t>
  </si>
  <si>
    <t>Material Acquisition Delays/Long Lead Items</t>
  </si>
  <si>
    <t>Material Cost Fluctuation</t>
  </si>
  <si>
    <t>Material Fabrication Delay</t>
  </si>
  <si>
    <t>Power Supply Delays</t>
  </si>
  <si>
    <t>Unavailability of Materials/Material Shortage</t>
  </si>
  <si>
    <t>Wrong Order Placement</t>
  </si>
  <si>
    <r>
      <t>14.</t>
    </r>
    <r>
      <rPr>
        <b/>
        <sz val="7"/>
        <color theme="1"/>
        <rFont val="Times New Roman"/>
        <family val="1"/>
      </rPr>
      <t xml:space="preserve">  </t>
    </r>
    <r>
      <rPr>
        <b/>
        <sz val="12"/>
        <color theme="1"/>
        <rFont val="Times New Roman"/>
        <family val="1"/>
      </rPr>
      <t>Access/ROW/Easement: Challenges related to obtaining the necessary rights-of-way or easements to access the project site.</t>
    </r>
  </si>
  <si>
    <t>Extra Work Associated with ROW Agreement</t>
  </si>
  <si>
    <t>Insufficient Right of Entry</t>
  </si>
  <si>
    <t>Insufficient ROW</t>
  </si>
  <si>
    <t>Railroad Right of Entry</t>
  </si>
  <si>
    <t>ROW Acquisition Delays-Property Owners Agreement</t>
  </si>
  <si>
    <t>ROW Acquisition Delays-Unspecified</t>
  </si>
  <si>
    <r>
      <t>15.</t>
    </r>
    <r>
      <rPr>
        <b/>
        <sz val="7"/>
        <color theme="1"/>
        <rFont val="Times New Roman"/>
        <family val="1"/>
      </rPr>
      <t xml:space="preserve">  </t>
    </r>
    <r>
      <rPr>
        <b/>
        <sz val="12"/>
        <color theme="1"/>
        <rFont val="Times New Roman"/>
        <family val="1"/>
      </rPr>
      <t>Start Date Delays: Delays in starting the project due to issues such as delays to preconstruction meeting, approvals, or unforeseen circumstances.</t>
    </r>
  </si>
  <si>
    <t>Delay in Availability of Project</t>
  </si>
  <si>
    <t>Delay in Contract Execution</t>
  </si>
  <si>
    <t>Delay in Preconstruction Meeting</t>
  </si>
  <si>
    <t>Delay in Project Award</t>
  </si>
  <si>
    <t>Start Date Delays-Unspecified</t>
  </si>
  <si>
    <r>
      <t>16.</t>
    </r>
    <r>
      <rPr>
        <b/>
        <sz val="7"/>
        <color theme="1"/>
        <rFont val="Times New Roman"/>
        <family val="1"/>
      </rPr>
      <t xml:space="preserve">  </t>
    </r>
    <r>
      <rPr>
        <b/>
        <sz val="12"/>
        <color theme="1"/>
        <rFont val="Times New Roman"/>
        <family val="1"/>
      </rPr>
      <t>Survey/Test Issues: Problems arising from inaccuracies or inconsistencies in project surveys or tests.</t>
    </r>
  </si>
  <si>
    <t>Additional Survey-Test Required</t>
  </si>
  <si>
    <t>Survey Error</t>
  </si>
  <si>
    <t>Survey Results Delays</t>
  </si>
  <si>
    <r>
      <t>17.</t>
    </r>
    <r>
      <rPr>
        <b/>
        <sz val="7"/>
        <color theme="1"/>
        <rFont val="Times New Roman"/>
        <family val="1"/>
      </rPr>
      <t xml:space="preserve">  </t>
    </r>
    <r>
      <rPr>
        <b/>
        <sz val="12"/>
        <color theme="1"/>
        <rFont val="Times New Roman"/>
        <family val="1"/>
      </rPr>
      <t>Permit: Difficulties obtaining necessary permits for the project from regulatory agencies.</t>
    </r>
  </si>
  <si>
    <t>Insufficient Permit</t>
  </si>
  <si>
    <t>Permit Acquisition Waiting Period</t>
  </si>
  <si>
    <t>Permit Expiration</t>
  </si>
  <si>
    <t>Permit Limitation</t>
  </si>
  <si>
    <t>Permit Violation</t>
  </si>
  <si>
    <r>
      <t>18.</t>
    </r>
    <r>
      <rPr>
        <b/>
        <sz val="7"/>
        <color theme="1"/>
        <rFont val="Times New Roman"/>
        <family val="1"/>
      </rPr>
      <t xml:space="preserve">  </t>
    </r>
    <r>
      <rPr>
        <b/>
        <sz val="12"/>
        <color theme="1"/>
        <rFont val="Times New Roman"/>
        <family val="1"/>
      </rPr>
      <t>Other: Any other issues not covered by the previous categories.</t>
    </r>
  </si>
  <si>
    <t>Covid 19 Impact</t>
  </si>
  <si>
    <t>Lawsuit Costs</t>
  </si>
  <si>
    <t>Misinterpretation of Plans</t>
  </si>
  <si>
    <t>Unavailability of Labor</t>
  </si>
  <si>
    <t>Unforeseen Issues-Unspecified</t>
  </si>
  <si>
    <t>1.2 Supplemental Agreements: Generic Causes (GC) and Specific Causes (aka GC Level 2)</t>
  </si>
  <si>
    <t>Construction Plans Error/Discrepancy</t>
  </si>
  <si>
    <t>Design Error-Elevation Difference with Existing Objects</t>
  </si>
  <si>
    <t>Design Error-Unspecified</t>
  </si>
  <si>
    <t>Design Revision-Achieve Higher/Acceptable Quality</t>
  </si>
  <si>
    <t>Design Revision-Change in Design Criteria</t>
  </si>
  <si>
    <t>Design Revision-Fix Impacts of Previous Revisions</t>
  </si>
  <si>
    <t>Design Revision-Functionality Issues</t>
  </si>
  <si>
    <t>Design Revision-Future Maintenance Concerns</t>
  </si>
  <si>
    <t>Design Revision-per Contractor Request</t>
  </si>
  <si>
    <t>Design Revision-Toll Collection</t>
  </si>
  <si>
    <t>Design Revision-Uniformity with Adjacent Projects/Objects</t>
  </si>
  <si>
    <t>Design Revision-Unspecified</t>
  </si>
  <si>
    <t>Design Revision-Value Engineering Proposal</t>
  </si>
  <si>
    <t>Incomplete Design</t>
  </si>
  <si>
    <t>Scope Change</t>
  </si>
  <si>
    <r>
      <t>2.</t>
    </r>
    <r>
      <rPr>
        <b/>
        <sz val="7"/>
        <color theme="1"/>
        <rFont val="Times New Roman"/>
        <family val="1"/>
      </rPr>
      <t xml:space="preserve">     </t>
    </r>
    <r>
      <rPr>
        <b/>
        <sz val="12"/>
        <color theme="1"/>
        <rFont val="Times New Roman"/>
        <family val="1"/>
      </rPr>
      <t>Contract Amendment: Modifications made to the project contract, resulting in changes in contract line items, schedule, or budget.</t>
    </r>
  </si>
  <si>
    <t>Change in Contract Provisions</t>
  </si>
  <si>
    <t>Contingency Item</t>
  </si>
  <si>
    <t>Insufficient Insurance</t>
  </si>
  <si>
    <t>Issues with Previous SA</t>
  </si>
  <si>
    <t>Material Substitution Allowance</t>
  </si>
  <si>
    <t>Mitigation of Potential Risk</t>
  </si>
  <si>
    <t>Permission to Hold Additional Retainage</t>
  </si>
  <si>
    <t>Risk Management</t>
  </si>
  <si>
    <r>
      <t>3.</t>
    </r>
    <r>
      <rPr>
        <b/>
        <sz val="7"/>
        <color theme="1"/>
        <rFont val="Times New Roman"/>
        <family val="1"/>
      </rPr>
      <t xml:space="preserve">     </t>
    </r>
    <r>
      <rPr>
        <b/>
        <sz val="12"/>
        <color theme="1"/>
        <rFont val="Times New Roman"/>
        <family val="1"/>
      </rPr>
      <t>Stakeholder Request: Requests made by external stakeholders, such as local government entities or nearby residents, that require changes to the project.</t>
    </r>
  </si>
  <si>
    <t>DOT Request-Unspecified</t>
  </si>
  <si>
    <t>Stakeholder Request-Future Development Concerns</t>
  </si>
  <si>
    <t>Stakeholder Request-Unspecified</t>
  </si>
  <si>
    <r>
      <t>4.</t>
    </r>
    <r>
      <rPr>
        <b/>
        <sz val="7"/>
        <color theme="1"/>
        <rFont val="Times New Roman"/>
        <family val="1"/>
      </rPr>
      <t xml:space="preserve">     </t>
    </r>
    <r>
      <rPr>
        <b/>
        <sz val="12"/>
        <color theme="1"/>
        <rFont val="Times New Roman"/>
        <family val="1"/>
      </rPr>
      <t>Differing Site Conditions (Except Utilities): Unforeseen site conditions that differ from what was expected, but do not involve underground utilities.</t>
    </r>
  </si>
  <si>
    <t>Differing Site Conditions-Changes in Site After Bid/During Construction</t>
  </si>
  <si>
    <t>Differing Site Conditions-Encountered Rock</t>
  </si>
  <si>
    <t>Differing Site Conditions-Extra Work from Previous Projects</t>
  </si>
  <si>
    <t>Differing Site Conditions-Not Shown in Construction Plans</t>
  </si>
  <si>
    <t>Slope Protection/Soil Stabilization</t>
  </si>
  <si>
    <r>
      <t>5.</t>
    </r>
    <r>
      <rPr>
        <b/>
        <sz val="7"/>
        <color theme="1"/>
        <rFont val="Times New Roman"/>
        <family val="1"/>
      </rPr>
      <t xml:space="preserve">     </t>
    </r>
    <r>
      <rPr>
        <b/>
        <sz val="12"/>
        <color theme="1"/>
        <rFont val="Times New Roman"/>
        <family val="1"/>
      </rPr>
      <t>M&amp;R/Replacement: Maintenance and repair or replacement of existing infrastructure or equipment.</t>
    </r>
  </si>
  <si>
    <t>Damaged Objects</t>
  </si>
  <si>
    <r>
      <t>6.</t>
    </r>
    <r>
      <rPr>
        <b/>
        <sz val="7"/>
        <color theme="1"/>
        <rFont val="Times New Roman"/>
        <family val="1"/>
      </rPr>
      <t xml:space="preserve">     </t>
    </r>
    <r>
      <rPr>
        <b/>
        <sz val="12"/>
        <color theme="1"/>
        <rFont val="Times New Roman"/>
        <family val="1"/>
      </rPr>
      <t xml:space="preserve">Issues with Underground Utilities: Issues related to underground utilities, such as conflicts or damages. </t>
    </r>
  </si>
  <si>
    <t>Inability to Locate Utilities</t>
  </si>
  <si>
    <r>
      <t>7.</t>
    </r>
    <r>
      <rPr>
        <b/>
        <sz val="7"/>
        <color theme="1"/>
        <rFont val="Times New Roman"/>
        <family val="1"/>
      </rPr>
      <t xml:space="preserve">     </t>
    </r>
    <r>
      <rPr>
        <b/>
        <sz val="12"/>
        <color theme="1"/>
        <rFont val="Times New Roman"/>
        <family val="1"/>
      </rPr>
      <t>Safety Concerns (Except Contaminated Soil): Safety issues that arise during the project, such as accidents or hazards, excluding those related to contaminated soil.</t>
    </r>
  </si>
  <si>
    <t>Falling Hazard</t>
  </si>
  <si>
    <t>Hazardous Materials Removal</t>
  </si>
  <si>
    <t>Safety Concerns-Unspecified</t>
  </si>
  <si>
    <t>Sight Distance Concerns</t>
  </si>
  <si>
    <t>Travelers/Public Safety</t>
  </si>
  <si>
    <t>Tripping Hazard</t>
  </si>
  <si>
    <r>
      <t>8.</t>
    </r>
    <r>
      <rPr>
        <b/>
        <sz val="7"/>
        <color theme="1"/>
        <rFont val="Times New Roman"/>
        <family val="1"/>
      </rPr>
      <t xml:space="preserve">     </t>
    </r>
    <r>
      <rPr>
        <b/>
        <sz val="12"/>
        <color theme="1"/>
        <rFont val="Times New Roman"/>
        <family val="1"/>
      </rPr>
      <t>Constructability Issues (Except Geotechnical/Underground Conflicts): Issues related to the constructability of the project, such as difficulties in executing the design or plans, excluding those related to geotechnical or underground conflicts.</t>
    </r>
  </si>
  <si>
    <t>Height Clearance Issues</t>
  </si>
  <si>
    <r>
      <t>9.</t>
    </r>
    <r>
      <rPr>
        <b/>
        <sz val="7"/>
        <color theme="1"/>
        <rFont val="Times New Roman"/>
        <family val="1"/>
      </rPr>
      <t xml:space="preserve">     </t>
    </r>
    <r>
      <rPr>
        <b/>
        <sz val="12"/>
        <color theme="1"/>
        <rFont val="Times New Roman"/>
        <family val="1"/>
      </rPr>
      <t>Construction Method Revision: Changes made to the construction methods or techniques used in the project.</t>
    </r>
  </si>
  <si>
    <t>Construction Method Revision-Unspecified</t>
  </si>
  <si>
    <r>
      <t>10.</t>
    </r>
    <r>
      <rPr>
        <b/>
        <sz val="7"/>
        <color theme="1"/>
        <rFont val="Times New Roman"/>
        <family val="1"/>
      </rPr>
      <t xml:space="preserve">  </t>
    </r>
    <r>
      <rPr>
        <b/>
        <sz val="12"/>
        <color theme="1"/>
        <rFont val="Times New Roman"/>
        <family val="1"/>
      </rPr>
      <t>Access/ROW/Easement: Issues related to access to the project site or right-of-way or easement concerns.</t>
    </r>
  </si>
  <si>
    <t>Easement Acquisition Delays</t>
  </si>
  <si>
    <t>Insufficient Utility Easement</t>
  </si>
  <si>
    <t>Property Owners Access</t>
  </si>
  <si>
    <t>Providing Access to Site</t>
  </si>
  <si>
    <t>Railroad Right of Entry Delays</t>
  </si>
  <si>
    <t>ROW Acquisition Delays</t>
  </si>
  <si>
    <t>ROW Revision</t>
  </si>
  <si>
    <t>Traffic Access Point</t>
  </si>
  <si>
    <r>
      <t>11.</t>
    </r>
    <r>
      <rPr>
        <b/>
        <sz val="7"/>
        <color theme="1"/>
        <rFont val="Times New Roman"/>
        <family val="1"/>
      </rPr>
      <t xml:space="preserve">  </t>
    </r>
    <r>
      <rPr>
        <b/>
        <sz val="12"/>
        <color theme="1"/>
        <rFont val="Times New Roman"/>
        <family val="1"/>
      </rPr>
      <t>Erosion Control Problems: Issues related to erosion control measures or practices.</t>
    </r>
  </si>
  <si>
    <t>Erosion Control Problems-Unspecified</t>
  </si>
  <si>
    <t>Waste Site Erosion Control</t>
  </si>
  <si>
    <r>
      <t>12.</t>
    </r>
    <r>
      <rPr>
        <b/>
        <sz val="7"/>
        <color theme="1"/>
        <rFont val="Times New Roman"/>
        <family val="1"/>
      </rPr>
      <t xml:space="preserve">  </t>
    </r>
    <r>
      <rPr>
        <b/>
        <sz val="12"/>
        <color theme="1"/>
        <rFont val="Times New Roman"/>
        <family val="1"/>
      </rPr>
      <t>Quantities Overrun/Underrun: Variances in the quantities of materials or labor required for the project, resulting in overruns or underruns.</t>
    </r>
  </si>
  <si>
    <t>Waste Excessive Material</t>
  </si>
  <si>
    <r>
      <t>13.</t>
    </r>
    <r>
      <rPr>
        <b/>
        <sz val="7"/>
        <color theme="1"/>
        <rFont val="Times New Roman"/>
        <family val="1"/>
      </rPr>
      <t xml:space="preserve">  </t>
    </r>
    <r>
      <rPr>
        <b/>
        <sz val="12"/>
        <color theme="1"/>
        <rFont val="Times New Roman"/>
        <family val="1"/>
      </rPr>
      <t>Drainage Issues: Issues related to drainage systems or measures.</t>
    </r>
  </si>
  <si>
    <t>Drainage Issues-Unspecified</t>
  </si>
  <si>
    <t>Stormwater Concerns</t>
  </si>
  <si>
    <r>
      <t>14.</t>
    </r>
    <r>
      <rPr>
        <b/>
        <sz val="7"/>
        <color theme="1"/>
        <rFont val="Times New Roman"/>
        <family val="1"/>
      </rPr>
      <t xml:space="preserve">  </t>
    </r>
    <r>
      <rPr>
        <b/>
        <sz val="12"/>
        <color theme="1"/>
        <rFont val="Times New Roman"/>
        <family val="1"/>
      </rPr>
      <t>Scheduling and Coordination Issues: Issues related to project scheduling or coordination with other stakeholders or activities.</t>
    </r>
  </si>
  <si>
    <t>Additional ICT Required</t>
  </si>
  <si>
    <t>Availability Date Delays</t>
  </si>
  <si>
    <t>Conflict with Other Projects</t>
  </si>
  <si>
    <t>Conflict/Overlap with Adjacent Projects</t>
  </si>
  <si>
    <t>Overtime Hour Request</t>
  </si>
  <si>
    <t>Project Phasing Problems</t>
  </si>
  <si>
    <t>Statewide Initiative to Accelerate Projects</t>
  </si>
  <si>
    <r>
      <t>15.</t>
    </r>
    <r>
      <rPr>
        <b/>
        <sz val="7"/>
        <color theme="1"/>
        <rFont val="Times New Roman"/>
        <family val="1"/>
      </rPr>
      <t xml:space="preserve">  </t>
    </r>
    <r>
      <rPr>
        <b/>
        <sz val="12"/>
        <color theme="1"/>
        <rFont val="Times New Roman"/>
        <family val="1"/>
      </rPr>
      <t>Environmental/Community Concerns: Issues related to environmental or community impacts of the project.</t>
    </r>
  </si>
  <si>
    <t>Avoid Historical Structure</t>
  </si>
  <si>
    <t>Construction Impacts</t>
  </si>
  <si>
    <t>Environmental Concerns-Unspecified</t>
  </si>
  <si>
    <t>Natural Disaster (Drought)</t>
  </si>
  <si>
    <t>Noise Control</t>
  </si>
  <si>
    <r>
      <t>16.</t>
    </r>
    <r>
      <rPr>
        <b/>
        <sz val="7"/>
        <color theme="1"/>
        <rFont val="Times New Roman"/>
        <family val="1"/>
      </rPr>
      <t xml:space="preserve">  </t>
    </r>
    <r>
      <rPr>
        <b/>
        <sz val="12"/>
        <color theme="1"/>
        <rFont val="Times New Roman"/>
        <family val="1"/>
      </rPr>
      <t>Procurement Issues: Issues related to the procurement of materials or services for the project.</t>
    </r>
  </si>
  <si>
    <t>Error in Bill of Materials</t>
  </si>
  <si>
    <t>Shop Drawing Error</t>
  </si>
  <si>
    <r>
      <t>17.</t>
    </r>
    <r>
      <rPr>
        <b/>
        <sz val="7"/>
        <color theme="1"/>
        <rFont val="Times New Roman"/>
        <family val="1"/>
      </rPr>
      <t xml:space="preserve">  </t>
    </r>
    <r>
      <rPr>
        <b/>
        <sz val="12"/>
        <color theme="1"/>
        <rFont val="Times New Roman"/>
        <family val="1"/>
      </rPr>
      <t>Survey/Test Issues: Issues related to surveys or testing conducted during the project.</t>
    </r>
  </si>
  <si>
    <t>Additional Survey/Test Required</t>
  </si>
  <si>
    <t>Survey Error-Staking</t>
  </si>
  <si>
    <t>Survey Error-Unspecified</t>
  </si>
  <si>
    <t>18. Other: Any other issues not covered by the above categories.</t>
  </si>
  <si>
    <t>Contractor Error</t>
  </si>
  <si>
    <t>Equipment/Items Protection</t>
  </si>
  <si>
    <t>Permit Acquisition Issues</t>
  </si>
  <si>
    <t>Permit Requirements</t>
  </si>
  <si>
    <t>Permit Restrictions</t>
  </si>
  <si>
    <t>Site Security</t>
  </si>
  <si>
    <t>Table 1
Claims - All Project Types</t>
  </si>
  <si>
    <t>Table 2
Claims - All Project Types</t>
  </si>
  <si>
    <t>Table 4
Claims - Per Project Type</t>
  </si>
  <si>
    <t>Generic Cause</t>
  </si>
  <si>
    <t>Generic Cause Level 2</t>
  </si>
  <si>
    <t>Count GC Level 2</t>
  </si>
  <si>
    <t>GC Level 2-GC Ratio</t>
  </si>
  <si>
    <t>Total</t>
  </si>
  <si>
    <t>% Total</t>
  </si>
  <si>
    <t>Average Cost per Claim</t>
  </si>
  <si>
    <t>Expected Cost per Claim</t>
  </si>
  <si>
    <t>Average Time Granted per claim</t>
  </si>
  <si>
    <t>Expected Time Granted per claim</t>
  </si>
  <si>
    <t>Count</t>
  </si>
  <si>
    <t>Generic Cause\Project Type</t>
  </si>
  <si>
    <t>Appalachian Regional Commission</t>
  </si>
  <si>
    <t>Bicycle and Pedestrian</t>
  </si>
  <si>
    <t>Bridge Replacement</t>
  </si>
  <si>
    <t>Ferry</t>
  </si>
  <si>
    <t>Highway Safety</t>
  </si>
  <si>
    <t>Interstate</t>
  </si>
  <si>
    <t>Other</t>
  </si>
  <si>
    <t>Rail</t>
  </si>
  <si>
    <t>Railroad - Highway Crossings</t>
  </si>
  <si>
    <t>Rest Area</t>
  </si>
  <si>
    <t>Rural</t>
  </si>
  <si>
    <t>Safe Routes to School</t>
  </si>
  <si>
    <t>Urban</t>
  </si>
  <si>
    <t>All Project Types</t>
  </si>
  <si>
    <t>Design/Plan Issues</t>
  </si>
  <si>
    <t>Access/ROW/Easement</t>
  </si>
  <si>
    <t>Issues with Underground Utilities</t>
  </si>
  <si>
    <t>Constructability Issues (Except Geotechnical/Underground Conflicts)</t>
  </si>
  <si>
    <t>Natural Disaster</t>
  </si>
  <si>
    <t>Contract Amendment</t>
  </si>
  <si>
    <t>Scheduling and Coordination Issues (Except Start of Work and/or Project Closeout)</t>
  </si>
  <si>
    <t>Design Approval Waiting Period/Indecision/Negotiation</t>
  </si>
  <si>
    <t>Project Closeout Issues</t>
  </si>
  <si>
    <t>Differing Site Conditions (Except Utilities)</t>
  </si>
  <si>
    <t>Environmental/Community Concerns</t>
  </si>
  <si>
    <t>Quantities Overrun/Underrun</t>
  </si>
  <si>
    <t>M&amp;R/Replacement</t>
  </si>
  <si>
    <t>Natural Disaster-Sinkhole</t>
  </si>
  <si>
    <t>Permit</t>
  </si>
  <si>
    <t>Procurement Issues</t>
  </si>
  <si>
    <t>Scheduling and Coordination Issues (Except Start of Work and/or project closeout)</t>
  </si>
  <si>
    <t>Start Date Delays</t>
  </si>
  <si>
    <t>Survey/Test Issues</t>
  </si>
  <si>
    <t>Grand Total</t>
  </si>
  <si>
    <r>
      <rPr>
        <b/>
        <sz val="11"/>
        <color theme="1"/>
        <rFont val="Calibri"/>
        <family val="2"/>
        <scheme val="minor"/>
      </rPr>
      <t xml:space="preserve">Table 3
"Design/Plan Issues" </t>
    </r>
    <r>
      <rPr>
        <sz val="11"/>
        <color theme="1"/>
        <rFont val="Calibri"/>
        <family val="2"/>
        <scheme val="minor"/>
      </rPr>
      <t>Category (RBS)</t>
    </r>
  </si>
  <si>
    <t>% (Design/Plan Issues)</t>
  </si>
  <si>
    <t>Roadway Design – vertical/horizontal alignment, earthwork, pavement, grade, etc.</t>
  </si>
  <si>
    <t>Hydraulic Design – flow control, criteria changes, drainage, irrigation, system design, etc.</t>
  </si>
  <si>
    <t>Traffic Design – ITS, illumination, signals, intersections, roadway signs, safety (concrete island, sight distance, etc.).</t>
  </si>
  <si>
    <t>Structure Design – bridge superstructure, bridge substructure, etc.</t>
  </si>
  <si>
    <t>Geotechnical Design – foundations, retaining walls, pile driving, etc.</t>
  </si>
  <si>
    <t>Utility – design, as-builts, etc.</t>
  </si>
  <si>
    <t>Environmental – vegetation plans, habitat mitigation, etc.</t>
  </si>
  <si>
    <t>Traffic Control &amp; Staging – Maintenance of Traffic, Work Zone Traffic Control, etc.</t>
  </si>
  <si>
    <t>Unspecified</t>
  </si>
  <si>
    <t>-</t>
  </si>
  <si>
    <t>Table 1
Supplementary Agreements (All Project Types)</t>
  </si>
  <si>
    <t>Table 2
Supplementary Agreements (All Project Types)</t>
  </si>
  <si>
    <t>Table 5
Supplementary Agreements (per Project Type)</t>
  </si>
  <si>
    <t>Count (Generic Cause Level 2)</t>
  </si>
  <si>
    <t>Count (Generic Cause)</t>
  </si>
  <si>
    <t>% (Generic Cause)</t>
  </si>
  <si>
    <t>Average Cost per SA</t>
  </si>
  <si>
    <t>Expected Cost per SA</t>
  </si>
  <si>
    <t>%</t>
  </si>
  <si>
    <t>Stakeholder Request</t>
  </si>
  <si>
    <t>Construction Method Revision</t>
  </si>
  <si>
    <t>Safety Concerns (Except Contaminated Soil)</t>
  </si>
  <si>
    <t>Drainage Issues</t>
  </si>
  <si>
    <t>Scheduling and Coordination Issues</t>
  </si>
  <si>
    <t>All Generic Cause</t>
  </si>
  <si>
    <t>Table 3
Supplementary Agreements (All Project Types)</t>
  </si>
  <si>
    <t>Table 6
Supplementary Agreements (per Project Type)</t>
  </si>
  <si>
    <t>Utilities</t>
  </si>
  <si>
    <t>Risk Area\Project Type</t>
  </si>
  <si>
    <t>Hydraulics</t>
  </si>
  <si>
    <t>Geotechnical</t>
  </si>
  <si>
    <t>Contract</t>
  </si>
  <si>
    <t>Roadway Design</t>
  </si>
  <si>
    <t>Corridor/Traffic Design</t>
  </si>
  <si>
    <t>Traffic Control Systems (Except Pavement Markings)</t>
  </si>
  <si>
    <t>Environmental</t>
  </si>
  <si>
    <t>Pavement</t>
  </si>
  <si>
    <t>TCP (Construction Phase)</t>
  </si>
  <si>
    <t>Finishing and Interior Work</t>
  </si>
  <si>
    <t>Structural</t>
  </si>
  <si>
    <t>Traffic Control Systems (pavement Markings)</t>
  </si>
  <si>
    <t>Procurement</t>
  </si>
  <si>
    <t>Safety</t>
  </si>
  <si>
    <t>Railroad</t>
  </si>
  <si>
    <t>Roadway Alignment</t>
  </si>
  <si>
    <t>Schedule</t>
  </si>
  <si>
    <t>Security/Protection</t>
  </si>
  <si>
    <t>Survey</t>
  </si>
  <si>
    <t>All Risk Area</t>
  </si>
  <si>
    <t>Table 4
Supplementary Agreements (per Project Type)</t>
  </si>
  <si>
    <t>Generic Cause\Risk Area</t>
  </si>
  <si>
    <t>Table 1
Claims - Appalachian Regional Commission</t>
  </si>
  <si>
    <t>Table 2
Claims - Appalachian Regional Commission</t>
  </si>
  <si>
    <t>Table 3
"Design/Plan Issues" Category (RBS)</t>
  </si>
  <si>
    <t>Table 1
Supplementary Agreements (Appalachian Regional Commission)</t>
  </si>
  <si>
    <t>Table 2
Supplementary Agreements (Appalachian Regional Commission)</t>
  </si>
  <si>
    <t>Table 4
Supplementary Agreements (Appalachian Regional Commission)</t>
  </si>
  <si>
    <t>Specific Cause</t>
  </si>
  <si>
    <t>Table 3
Supplementary Agreements (Appalachian Regional Commission)</t>
  </si>
  <si>
    <t>Table 1
Claims - Bicycle and Pedestrian</t>
  </si>
  <si>
    <t>Table 2
Claims - Bicycle and Pedestrian</t>
  </si>
  <si>
    <t>Table 1
Supplementary Agreements (SA-Bicycle and Pedestrian)</t>
  </si>
  <si>
    <t>Table 2
Supplementary Agreements (SA-Bicycle and Pedestrian)</t>
  </si>
  <si>
    <t>Table 4
Supplementary Agreements (SA-Bicycle and Pedestrian)</t>
  </si>
  <si>
    <t>Table 3
Supplementary Agreements (SA-Bicycle and Pedestrian)</t>
  </si>
  <si>
    <t>Table 1
Claims - Bridge Replacement</t>
  </si>
  <si>
    <t>Table 2
Claims - Bridge Replacement</t>
  </si>
  <si>
    <t>SC-GC Ratio</t>
  </si>
  <si>
    <t>Table 1
Supplementary Agreements (Bridge Replacement)</t>
  </si>
  <si>
    <t>Table 2
Supplementary Agreements (Bridge Replacement)</t>
  </si>
  <si>
    <t>Table 4
Supplementary Agreements (Bridge Replacement)</t>
  </si>
  <si>
    <t>Table 3
Supplementary Agreements (Bridge Replacement)</t>
  </si>
  <si>
    <t>Table 1
Claims - Ferry</t>
  </si>
  <si>
    <t>Table 2
Claims - Ferry</t>
  </si>
  <si>
    <t>Table 1
Supplementary Agreements (Ferry)</t>
  </si>
  <si>
    <t>Table 2
Supplementary Agreements (Ferry)</t>
  </si>
  <si>
    <t>Table 4
Supplementary Agreements (Ferry)</t>
  </si>
  <si>
    <t>Table 3
Supplementary Agreements (Ferry)</t>
  </si>
  <si>
    <t>Table 1
Claims - Highway Safety</t>
  </si>
  <si>
    <t>Table 2
Claims - Highway Safety</t>
  </si>
  <si>
    <t>Table 1
Supplementary Agreements (Highway Safety)</t>
  </si>
  <si>
    <t>Table 2
Supplementary Agreements (Highway Safety)</t>
  </si>
  <si>
    <t>Table 4
Supplementary Agreements (Highway Safety)</t>
  </si>
  <si>
    <t>Table 3
Supplementary Agreements (Highway Safety)</t>
  </si>
  <si>
    <t>Table 1
Claims - Interstate</t>
  </si>
  <si>
    <t>Table 2
Claims - Interstate</t>
  </si>
  <si>
    <t>Table 1
Supplementary Agreements (Interstate)</t>
  </si>
  <si>
    <t>Table 2
Supplementary Agreements (Interstate)</t>
  </si>
  <si>
    <t>Table 4
Supplementary Agreements (Interstate)</t>
  </si>
  <si>
    <t>Table 3
Supplementary Agreements (Interstate)</t>
  </si>
  <si>
    <t>Table 1
Claims - Other</t>
  </si>
  <si>
    <t>Table 2
Claims - Other</t>
  </si>
  <si>
    <t>natural Disaster-Flood</t>
  </si>
  <si>
    <t>Table 1
Supplementary Agreements (Other)</t>
  </si>
  <si>
    <t>Table 2
Supplementary Agreements (Other)</t>
  </si>
  <si>
    <t>Table 4
Supplementary Agreements (Other)</t>
  </si>
  <si>
    <t>Table 3
Supplementary Agreements (Other)</t>
  </si>
  <si>
    <t>Table 1
Claims - Rail</t>
  </si>
  <si>
    <t>Table 2
Claims - Rail</t>
  </si>
  <si>
    <t>Table 1
Supplementary Agreements (Rail)</t>
  </si>
  <si>
    <t>Table 2
Supplementary Agreements (Rail)</t>
  </si>
  <si>
    <t>Table 4
Supplementary Agreements (Rail)</t>
  </si>
  <si>
    <t>Table 3
Supplementary Agreements (Rail)</t>
  </si>
  <si>
    <t>Table 1
Claims - Railroad - Highway Crossings</t>
  </si>
  <si>
    <t>Table 2
Claims - Railroad - Highway Crossings</t>
  </si>
  <si>
    <t>No Design/Plan Issues</t>
  </si>
  <si>
    <t>Table 1
Supplementary Agreements (Railroad - Highway Crossings)</t>
  </si>
  <si>
    <t>Table 2
Supplementary Agreements (Railroad - Highway Crossings)</t>
  </si>
  <si>
    <t>Table 4
Supplementary Agreements (Railroad - Highway Crossings)</t>
  </si>
  <si>
    <t>Table 3
Supplementary Agreements (Railroad - Highway Crossings)</t>
  </si>
  <si>
    <t>Table 1
Claims - Rest Area</t>
  </si>
  <si>
    <t>Table 2
Claims - Rest Area</t>
  </si>
  <si>
    <t>Table 1
Supplementary Agreements (Rest Area)</t>
  </si>
  <si>
    <t>Table 2
Supplementary Agreements (Rest Area)</t>
  </si>
  <si>
    <t>Table 4
Supplementary Agreements (Rest Area)</t>
  </si>
  <si>
    <t>Table 3
Supplementary Agreements (Rest Area)</t>
  </si>
  <si>
    <t>Table 1
Claims - Rural</t>
  </si>
  <si>
    <t>Table 2
Claims - Rural</t>
  </si>
  <si>
    <t>Table 1
Supplementary Agreements (Rural)</t>
  </si>
  <si>
    <t>Table 2
Supplementary Agreements (Rural)</t>
  </si>
  <si>
    <t>Table 4
Supplementary Agreements (Rural)</t>
  </si>
  <si>
    <t>Table 3
Supplementary Agreements (Rural)</t>
  </si>
  <si>
    <t>Table 1
Claims - Safe Routes to School</t>
  </si>
  <si>
    <t>Table 2
Claims - Safe Routes to School</t>
  </si>
  <si>
    <t>Table 1
Supplementary Agreements (Safe Routes to School)</t>
  </si>
  <si>
    <t>Table 2
Supplementary Agreements (Safe Routes to School)</t>
  </si>
  <si>
    <t>Table 4
Supplementary Agreements (Safe Routes to School)</t>
  </si>
  <si>
    <t>Table 3
Supplementary Agreements (Safe Routes to School)</t>
  </si>
  <si>
    <t>Table 1
Claims - Urban</t>
  </si>
  <si>
    <t>Table 2
Claims - Urban</t>
  </si>
  <si>
    <t>Table 1
Supplementary Agreements (Urban)</t>
  </si>
  <si>
    <t>Table 2
Supplementary Agreements (Urban)</t>
  </si>
  <si>
    <t>Table 4
Supplementary Agreements (Urban)</t>
  </si>
  <si>
    <t>Table 3
Supplementary Agreements (Urban)</t>
  </si>
  <si>
    <t>Compensation Granted</t>
  </si>
  <si>
    <t>Time Granted</t>
  </si>
  <si>
    <t>Claim or SA</t>
  </si>
  <si>
    <t>Count Generic Cause</t>
  </si>
  <si>
    <t>% Generic Cause</t>
  </si>
  <si>
    <t>Min</t>
  </si>
  <si>
    <t>Most Likely</t>
  </si>
  <si>
    <t>Max</t>
  </si>
  <si>
    <t>Expected Value</t>
  </si>
  <si>
    <t>Min Time Granted (days)</t>
  </si>
  <si>
    <t>Average Time Granted (days)</t>
  </si>
  <si>
    <t>Max Time Granted (days)</t>
  </si>
  <si>
    <t>Expected Value (Time)</t>
  </si>
  <si>
    <t>claim</t>
  </si>
  <si>
    <t>supplemental</t>
  </si>
  <si>
    <t>Total Claims</t>
  </si>
  <si>
    <t>Total SA</t>
  </si>
  <si>
    <t>% Specific Cause</t>
  </si>
  <si>
    <t>Delay in Receipt of Final Punchlist</t>
  </si>
  <si>
    <t>Right of Entry Acquisition Delays</t>
  </si>
  <si>
    <t>Delay in Receipt of Contract Information and Bonds</t>
  </si>
  <si>
    <t>Wetland Delineation</t>
  </si>
  <si>
    <t>Risk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</si>
</sst>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0.000"/>
  </numFmts>
  <fonts count="12" x14ac:knownFonts="1">
    <font>
      <sz val="11"/>
      <color theme="1"/>
      <name val="Calibri"/>
      <family val="2"/>
      <scheme val="minor"/>
    </font>
    <font>
      <sz val="11"/>
      <color theme="1"/>
      <name val="Calibri"/>
      <scheme val="minor"/>
    </font>
    <font>
      <sz val="12"/>
      <color theme="1"/>
      <name val="Times New Roman"/>
      <family val="1"/>
    </font>
    <font>
      <sz val="7"/>
      <color theme="1"/>
      <name val="Times New Roman"/>
      <family val="1"/>
    </font>
    <font>
      <b/>
      <sz val="26"/>
      <color theme="1"/>
      <name val="Times New Roman"/>
      <family val="1"/>
    </font>
    <font>
      <sz val="11"/>
      <color theme="1"/>
      <name val="Calibri"/>
      <family val="2"/>
      <scheme val="minor"/>
    </font>
    <font>
      <b/>
      <sz val="11"/>
      <color theme="1"/>
      <name val="Calibri"/>
      <family val="2"/>
      <scheme val="minor"/>
    </font>
    <font>
      <b/>
      <sz val="24"/>
      <color theme="1"/>
      <name val="Calibri"/>
      <family val="2"/>
      <scheme val="minor"/>
    </font>
    <font>
      <sz val="11"/>
      <color theme="1"/>
      <name val="Times New Roman"/>
      <family val="1"/>
    </font>
    <font>
      <b/>
      <sz val="12"/>
      <color theme="1"/>
      <name val="Times New Roman"/>
      <family val="1"/>
    </font>
    <font>
      <b/>
      <sz val="7"/>
      <color theme="1"/>
      <name val="Times New Roman"/>
      <family val="1"/>
    </font>
    <font>
      <b/>
      <sz val="28"/>
      <color theme="1"/>
      <name val="Times New Roman"/>
      <family val="1"/>
    </font>
  </fonts>
  <fills count="8">
    <fill>
      <patternFill patternType="none"/>
    </fill>
    <fill>
      <patternFill patternType="gray125"/>
    </fill>
    <fill>
      <patternFill patternType="solid">
        <fgColor rgb="FF00B0F0"/>
        <bgColor indexed="64"/>
      </patternFill>
    </fill>
    <fill>
      <patternFill patternType="solid">
        <fgColor theme="4"/>
        <bgColor indexed="64"/>
      </patternFill>
    </fill>
    <fill>
      <patternFill patternType="solid">
        <fgColor theme="4" tint="0.59999389629810485"/>
        <bgColor indexed="64"/>
      </patternFill>
    </fill>
    <fill>
      <patternFill patternType="solid">
        <fgColor theme="9"/>
        <bgColor indexed="64"/>
      </patternFill>
    </fill>
    <fill>
      <patternFill patternType="solid">
        <fgColor theme="6"/>
        <bgColor indexed="64"/>
      </patternFill>
    </fill>
    <fill>
      <patternFill patternType="solid">
        <fgColor theme="2"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138">
    <xf numFmtId="0" fontId="0" fillId="0" borderId="0" xfId="0"/>
    <xf numFmtId="0" fontId="2" fillId="0" borderId="0" xfId="0" applyFont="1"/>
    <xf numFmtId="0" fontId="2" fillId="0" borderId="0" xfId="0" applyFont="1" applyAlignment="1">
      <alignment horizontal="left" vertical="center"/>
    </xf>
    <xf numFmtId="9" fontId="6" fillId="4" borderId="1" xfId="2" applyFont="1" applyFill="1" applyBorder="1" applyAlignment="1">
      <alignment horizontal="center" vertical="center"/>
    </xf>
    <xf numFmtId="44" fontId="6" fillId="4" borderId="1" xfId="1" applyFont="1" applyFill="1" applyBorder="1" applyAlignment="1">
      <alignment horizontal="center" vertical="center"/>
    </xf>
    <xf numFmtId="0" fontId="6" fillId="4" borderId="6" xfId="0" applyFont="1" applyFill="1" applyBorder="1" applyAlignment="1">
      <alignment horizontal="center" vertical="center"/>
    </xf>
    <xf numFmtId="0" fontId="6" fillId="5" borderId="1" xfId="0" applyFont="1" applyFill="1" applyBorder="1" applyAlignment="1">
      <alignment horizontal="center" vertical="center"/>
    </xf>
    <xf numFmtId="0" fontId="6" fillId="4" borderId="1" xfId="0" applyFont="1" applyFill="1" applyBorder="1" applyAlignment="1">
      <alignment horizontal="center"/>
    </xf>
    <xf numFmtId="0" fontId="6" fillId="4"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xf>
    <xf numFmtId="164" fontId="0" fillId="0" borderId="1" xfId="2" applyNumberFormat="1" applyFont="1" applyBorder="1" applyAlignment="1">
      <alignment horizontal="center" vertical="center"/>
    </xf>
    <xf numFmtId="44" fontId="0" fillId="0" borderId="1" xfId="1" applyFont="1" applyBorder="1" applyAlignment="1">
      <alignment horizontal="center" vertical="center"/>
    </xf>
    <xf numFmtId="165" fontId="0" fillId="0" borderId="1" xfId="0" applyNumberFormat="1" applyBorder="1" applyAlignment="1">
      <alignment horizontal="center" vertical="center"/>
    </xf>
    <xf numFmtId="0" fontId="6" fillId="6" borderId="1" xfId="0" applyFont="1" applyFill="1" applyBorder="1"/>
    <xf numFmtId="0" fontId="0" fillId="7" borderId="1" xfId="0" applyFill="1" applyBorder="1" applyAlignment="1">
      <alignment horizontal="center" vertical="center" wrapText="1"/>
    </xf>
    <xf numFmtId="0" fontId="0" fillId="7" borderId="1" xfId="0" applyFill="1" applyBorder="1"/>
    <xf numFmtId="0" fontId="0" fillId="7" borderId="1" xfId="0" applyFill="1" applyBorder="1" applyAlignment="1">
      <alignment horizontal="center" vertical="center"/>
    </xf>
    <xf numFmtId="164" fontId="0" fillId="7" borderId="1" xfId="2" applyNumberFormat="1" applyFont="1" applyFill="1" applyBorder="1" applyAlignment="1">
      <alignment horizontal="center" vertical="center"/>
    </xf>
    <xf numFmtId="0" fontId="6" fillId="4" borderId="1" xfId="0" applyFont="1" applyFill="1" applyBorder="1"/>
    <xf numFmtId="164" fontId="0" fillId="4" borderId="1" xfId="2" applyNumberFormat="1" applyFon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164" fontId="0" fillId="0" borderId="1" xfId="2" applyNumberFormat="1" applyFont="1" applyBorder="1"/>
    <xf numFmtId="0" fontId="0" fillId="0" borderId="0" xfId="0" applyAlignment="1">
      <alignment horizontal="left"/>
    </xf>
    <xf numFmtId="165"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164" fontId="0" fillId="0" borderId="0" xfId="2" applyNumberFormat="1" applyFont="1" applyAlignment="1">
      <alignment horizontal="center" vertical="center"/>
    </xf>
    <xf numFmtId="44" fontId="0" fillId="0" borderId="0" xfId="1" applyFont="1"/>
    <xf numFmtId="0" fontId="0" fillId="0" borderId="1" xfId="0" applyBorder="1" applyAlignment="1">
      <alignment horizontal="left" vertical="center"/>
    </xf>
    <xf numFmtId="0" fontId="0" fillId="6" borderId="1" xfId="0" applyFill="1" applyBorder="1" applyAlignment="1">
      <alignment horizontal="left" vertical="center"/>
    </xf>
    <xf numFmtId="0" fontId="0" fillId="6" borderId="1" xfId="0" applyFill="1" applyBorder="1" applyAlignment="1">
      <alignment horizontal="center" vertical="center"/>
    </xf>
    <xf numFmtId="164" fontId="0" fillId="6" borderId="1" xfId="2" applyNumberFormat="1" applyFont="1" applyFill="1" applyBorder="1" applyAlignment="1">
      <alignment horizontal="center" vertical="center"/>
    </xf>
    <xf numFmtId="44" fontId="0" fillId="6" borderId="1" xfId="1" applyFont="1" applyFill="1" applyBorder="1" applyAlignment="1">
      <alignment horizontal="center" vertical="center"/>
    </xf>
    <xf numFmtId="165" fontId="0" fillId="6" borderId="1" xfId="0" applyNumberFormat="1" applyFill="1" applyBorder="1" applyAlignment="1">
      <alignment horizontal="center" vertical="center"/>
    </xf>
    <xf numFmtId="44" fontId="0" fillId="0" borderId="1" xfId="1" applyFont="1" applyBorder="1"/>
    <xf numFmtId="44" fontId="0" fillId="6" borderId="1" xfId="1" applyFont="1" applyFill="1" applyBorder="1"/>
    <xf numFmtId="44" fontId="0" fillId="0" borderId="1" xfId="1" applyFont="1" applyBorder="1" applyAlignment="1"/>
    <xf numFmtId="44" fontId="0" fillId="6" borderId="1" xfId="1" applyFont="1" applyFill="1" applyBorder="1" applyAlignment="1"/>
    <xf numFmtId="0" fontId="6" fillId="4" borderId="1" xfId="0" applyFont="1" applyFill="1" applyBorder="1" applyAlignment="1">
      <alignment horizontal="center" vertical="center" wrapText="1"/>
    </xf>
    <xf numFmtId="164" fontId="6" fillId="4" borderId="1" xfId="2" applyNumberFormat="1" applyFont="1" applyFill="1" applyBorder="1" applyAlignment="1">
      <alignment horizontal="center" vertical="center"/>
    </xf>
    <xf numFmtId="0" fontId="0" fillId="6" borderId="1" xfId="0" applyFill="1" applyBorder="1"/>
    <xf numFmtId="44" fontId="0" fillId="0" borderId="1" xfId="1" applyFont="1" applyBorder="1" applyAlignment="1">
      <alignment vertical="center"/>
    </xf>
    <xf numFmtId="164" fontId="0" fillId="0" borderId="0" xfId="2" applyNumberFormat="1" applyFont="1"/>
    <xf numFmtId="0" fontId="0" fillId="0" borderId="0" xfId="2" applyNumberFormat="1" applyFont="1"/>
    <xf numFmtId="44" fontId="0" fillId="0" borderId="1" xfId="0" applyNumberFormat="1" applyBorder="1" applyAlignment="1">
      <alignment horizontal="center" vertical="center"/>
    </xf>
    <xf numFmtId="44" fontId="0" fillId="6" borderId="1" xfId="0" applyNumberFormat="1" applyFill="1" applyBorder="1" applyAlignment="1">
      <alignment horizontal="center" vertical="center"/>
    </xf>
    <xf numFmtId="0" fontId="6" fillId="0" borderId="11" xfId="0" applyFont="1" applyBorder="1"/>
    <xf numFmtId="0" fontId="6" fillId="5" borderId="6" xfId="0" applyFont="1" applyFill="1" applyBorder="1" applyAlignment="1">
      <alignment horizontal="center" vertical="center"/>
    </xf>
    <xf numFmtId="164" fontId="0" fillId="0" borderId="1" xfId="2" applyNumberFormat="1" applyFont="1" applyBorder="1" applyAlignment="1">
      <alignment horizontal="center"/>
    </xf>
    <xf numFmtId="164" fontId="0" fillId="4" borderId="1" xfId="2" applyNumberFormat="1" applyFont="1" applyFill="1" applyBorder="1" applyAlignment="1">
      <alignment horizontal="center"/>
    </xf>
    <xf numFmtId="0" fontId="6" fillId="6" borderId="1" xfId="0" applyFont="1" applyFill="1" applyBorder="1" applyAlignment="1">
      <alignment horizontal="left" vertical="center"/>
    </xf>
    <xf numFmtId="0" fontId="6" fillId="4" borderId="1" xfId="0" applyFont="1" applyFill="1" applyBorder="1" applyAlignment="1">
      <alignment horizontal="left" vertical="center"/>
    </xf>
    <xf numFmtId="0" fontId="0" fillId="0" borderId="0" xfId="0" applyAlignment="1">
      <alignment horizontal="left" vertical="center"/>
    </xf>
    <xf numFmtId="9" fontId="0" fillId="0" borderId="0" xfId="2" applyFont="1" applyAlignment="1">
      <alignment horizontal="center" vertical="center"/>
    </xf>
    <xf numFmtId="44" fontId="0" fillId="0" borderId="0" xfId="1" applyFont="1" applyAlignment="1">
      <alignment horizontal="center" vertical="center"/>
    </xf>
    <xf numFmtId="0" fontId="6" fillId="5" borderId="1" xfId="0" applyFont="1" applyFill="1" applyBorder="1" applyAlignment="1">
      <alignment horizontal="left" vertical="center"/>
    </xf>
    <xf numFmtId="9" fontId="0" fillId="0" borderId="0" xfId="2" applyFont="1"/>
    <xf numFmtId="9" fontId="0" fillId="0" borderId="1" xfId="2" applyFont="1" applyBorder="1" applyAlignment="1">
      <alignment horizontal="center" vertical="center"/>
    </xf>
    <xf numFmtId="9" fontId="0" fillId="6" borderId="1" xfId="2" applyFont="1" applyFill="1" applyBorder="1" applyAlignment="1">
      <alignment horizontal="center" vertical="center"/>
    </xf>
    <xf numFmtId="164" fontId="6" fillId="4" borderId="6" xfId="2" applyNumberFormat="1" applyFont="1" applyFill="1" applyBorder="1" applyAlignment="1">
      <alignment horizontal="center" vertical="center"/>
    </xf>
    <xf numFmtId="0" fontId="7" fillId="0" borderId="0" xfId="0" applyFont="1" applyAlignment="1">
      <alignment horizontal="center" vertical="center" wrapText="1"/>
    </xf>
    <xf numFmtId="44" fontId="6" fillId="0" borderId="0" xfId="1" applyFont="1" applyFill="1" applyBorder="1" applyAlignment="1">
      <alignment horizontal="center" vertical="center"/>
    </xf>
    <xf numFmtId="44" fontId="0" fillId="0" borderId="0" xfId="1" applyFont="1" applyBorder="1" applyAlignment="1">
      <alignment horizontal="center" vertical="center"/>
    </xf>
    <xf numFmtId="44" fontId="0" fillId="0" borderId="0" xfId="0" applyNumberFormat="1"/>
    <xf numFmtId="165" fontId="0" fillId="0" borderId="0" xfId="0" applyNumberFormat="1" applyAlignment="1">
      <alignment horizontal="center" vertical="center"/>
    </xf>
    <xf numFmtId="165" fontId="0" fillId="0" borderId="0" xfId="1" applyNumberFormat="1" applyFont="1" applyAlignment="1">
      <alignment horizontal="center" vertical="center"/>
    </xf>
    <xf numFmtId="164" fontId="0" fillId="0" borderId="0" xfId="0" applyNumberFormat="1"/>
    <xf numFmtId="10" fontId="0" fillId="0" borderId="1" xfId="2" applyNumberFormat="1" applyFont="1" applyBorder="1" applyAlignment="1">
      <alignment horizontal="center" vertical="center"/>
    </xf>
    <xf numFmtId="10" fontId="0" fillId="6" borderId="1" xfId="2" applyNumberFormat="1" applyFont="1" applyFill="1" applyBorder="1" applyAlignment="1">
      <alignment horizontal="center" vertical="center"/>
    </xf>
    <xf numFmtId="0" fontId="0" fillId="0" borderId="0" xfId="0" applyAlignment="1">
      <alignment horizontal="right"/>
    </xf>
    <xf numFmtId="0" fontId="8" fillId="0" borderId="0" xfId="0" applyFont="1"/>
    <xf numFmtId="0" fontId="9" fillId="0" borderId="0" xfId="0" applyFont="1" applyAlignment="1">
      <alignment horizontal="left" vertical="center"/>
    </xf>
    <xf numFmtId="0" fontId="0" fillId="6" borderId="1" xfId="0" applyFill="1" applyBorder="1" applyAlignment="1">
      <alignment vertical="center"/>
    </xf>
    <xf numFmtId="0" fontId="9" fillId="0" borderId="0" xfId="0" applyFont="1"/>
    <xf numFmtId="44" fontId="1" fillId="0" borderId="0" xfId="1" applyFont="1"/>
    <xf numFmtId="0" fontId="4" fillId="2" borderId="0" xfId="0" applyFont="1" applyFill="1" applyAlignment="1">
      <alignment horizontal="left" vertical="center" wrapText="1"/>
    </xf>
    <xf numFmtId="0" fontId="11" fillId="2" borderId="0" xfId="0" applyFont="1" applyFill="1" applyAlignment="1">
      <alignment horizontal="left"/>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2" applyNumberFormat="1" applyFont="1" applyBorder="1" applyAlignment="1">
      <alignment horizontal="center" vertical="center"/>
    </xf>
    <xf numFmtId="44" fontId="0" fillId="0" borderId="1" xfId="1" applyFont="1" applyBorder="1" applyAlignment="1">
      <alignment horizontal="center" vertical="center"/>
    </xf>
    <xf numFmtId="165" fontId="0" fillId="0" borderId="1" xfId="0" applyNumberFormat="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164" fontId="0" fillId="7" borderId="1" xfId="2" applyNumberFormat="1"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0" fillId="0" borderId="1" xfId="0" applyBorder="1" applyAlignment="1">
      <alignment horizontal="left" vertical="center"/>
    </xf>
    <xf numFmtId="0" fontId="0" fillId="6" borderId="1" xfId="0" applyFill="1" applyBorder="1" applyAlignment="1">
      <alignment horizontal="left" vertical="center"/>
    </xf>
    <xf numFmtId="0" fontId="0" fillId="6" borderId="1" xfId="0" applyFill="1" applyBorder="1" applyAlignment="1">
      <alignment horizontal="center" vertical="center"/>
    </xf>
    <xf numFmtId="164" fontId="0" fillId="6" borderId="1" xfId="2" applyNumberFormat="1" applyFont="1" applyFill="1" applyBorder="1" applyAlignment="1">
      <alignment horizontal="center" vertical="center"/>
    </xf>
    <xf numFmtId="44" fontId="0" fillId="6" borderId="1" xfId="1"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44" fontId="0" fillId="0" borderId="1" xfId="1" applyFont="1" applyBorder="1" applyAlignment="1">
      <alignment horizontal="center"/>
    </xf>
    <xf numFmtId="165" fontId="0" fillId="6" borderId="1" xfId="0" applyNumberFormat="1" applyFill="1" applyBorder="1" applyAlignment="1">
      <alignment horizontal="center" vertical="center"/>
    </xf>
    <xf numFmtId="44" fontId="0" fillId="6" borderId="1" xfId="1" applyFont="1" applyFill="1" applyBorder="1" applyAlignment="1">
      <alignment horizontal="center"/>
    </xf>
    <xf numFmtId="44" fontId="0" fillId="0" borderId="1" xfId="0" applyNumberFormat="1" applyBorder="1" applyAlignment="1">
      <alignment horizontal="center" vertical="center"/>
    </xf>
    <xf numFmtId="44" fontId="0" fillId="6" borderId="1" xfId="0" applyNumberFormat="1" applyFill="1" applyBorder="1" applyAlignment="1">
      <alignment horizontal="center" vertical="center"/>
    </xf>
    <xf numFmtId="0" fontId="0" fillId="6" borderId="10" xfId="0" applyFill="1" applyBorder="1" applyAlignment="1">
      <alignment horizontal="left" vertical="center"/>
    </xf>
    <xf numFmtId="0" fontId="0" fillId="6" borderId="6" xfId="0" applyFill="1" applyBorder="1" applyAlignment="1">
      <alignment horizontal="left" vertical="center"/>
    </xf>
    <xf numFmtId="0" fontId="0" fillId="6" borderId="10" xfId="0" applyFill="1" applyBorder="1" applyAlignment="1">
      <alignment horizontal="center" vertical="center"/>
    </xf>
    <xf numFmtId="0" fontId="0" fillId="6" borderId="6" xfId="0" applyFill="1" applyBorder="1" applyAlignment="1">
      <alignment horizontal="center" vertical="center"/>
    </xf>
    <xf numFmtId="10" fontId="0" fillId="6" borderId="10" xfId="2" applyNumberFormat="1" applyFont="1" applyFill="1" applyBorder="1" applyAlignment="1">
      <alignment horizontal="center" vertical="center"/>
    </xf>
    <xf numFmtId="10" fontId="0" fillId="6" borderId="6" xfId="2" applyNumberFormat="1" applyFont="1" applyFill="1" applyBorder="1" applyAlignment="1">
      <alignment horizontal="center" vertical="center"/>
    </xf>
    <xf numFmtId="44" fontId="0" fillId="0" borderId="10" xfId="1" applyFont="1" applyBorder="1" applyAlignment="1">
      <alignment horizontal="center" vertical="center"/>
    </xf>
    <xf numFmtId="44" fontId="0" fillId="0" borderId="6" xfId="1" applyFont="1" applyBorder="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center" vertical="center"/>
    </xf>
    <xf numFmtId="0" fontId="0" fillId="0" borderId="6" xfId="0" applyBorder="1" applyAlignment="1">
      <alignment horizontal="center" vertical="center"/>
    </xf>
    <xf numFmtId="10" fontId="0" fillId="0" borderId="10" xfId="2" applyNumberFormat="1" applyFont="1" applyBorder="1" applyAlignment="1">
      <alignment horizontal="center" vertical="center"/>
    </xf>
    <xf numFmtId="10" fontId="0" fillId="0" borderId="6" xfId="2" applyNumberFormat="1" applyFont="1" applyBorder="1" applyAlignment="1">
      <alignment horizontal="center" vertical="center"/>
    </xf>
    <xf numFmtId="165" fontId="0" fillId="0" borderId="10" xfId="0" applyNumberFormat="1" applyBorder="1" applyAlignment="1">
      <alignment horizontal="center" vertical="center"/>
    </xf>
    <xf numFmtId="165" fontId="0" fillId="0" borderId="6" xfId="0" applyNumberFormat="1" applyBorder="1" applyAlignment="1">
      <alignment horizontal="center" vertical="center"/>
    </xf>
    <xf numFmtId="166" fontId="0" fillId="6" borderId="1" xfId="0" applyNumberFormat="1" applyFill="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6" fillId="0" borderId="1" xfId="0" applyFont="1" applyBorder="1" applyAlignment="1">
      <alignment horizontal="center"/>
    </xf>
    <xf numFmtId="9" fontId="0" fillId="6" borderId="1" xfId="2" applyFont="1" applyFill="1" applyBorder="1" applyAlignment="1">
      <alignment horizontal="center" vertical="center"/>
    </xf>
    <xf numFmtId="9" fontId="0" fillId="0" borderId="1" xfId="2" applyFont="1" applyBorder="1" applyAlignment="1">
      <alignment horizontal="center" vertical="center"/>
    </xf>
    <xf numFmtId="44" fontId="0" fillId="0" borderId="17" xfId="1" applyFont="1" applyBorder="1" applyAlignment="1">
      <alignment horizontal="center" vertical="center"/>
    </xf>
    <xf numFmtId="44" fontId="0" fillId="6" borderId="10" xfId="1" applyFont="1" applyFill="1" applyBorder="1" applyAlignment="1">
      <alignment horizontal="center" vertical="center"/>
    </xf>
    <xf numFmtId="44" fontId="0" fillId="6" borderId="17" xfId="1" applyFont="1" applyFill="1" applyBorder="1" applyAlignment="1">
      <alignment horizontal="center" vertical="center"/>
    </xf>
    <xf numFmtId="44" fontId="0" fillId="6" borderId="6" xfId="1" applyFont="1" applyFill="1" applyBorder="1" applyAlignment="1">
      <alignment horizontal="center" vertical="center"/>
    </xf>
    <xf numFmtId="44" fontId="0" fillId="0" borderId="0" xfId="1" applyFont="1" applyAlignment="1">
      <alignment horizontal="center" vertical="center"/>
    </xf>
    <xf numFmtId="0" fontId="0" fillId="0" borderId="0" xfId="0" applyAlignment="1">
      <alignment horizontal="center" vertical="center"/>
    </xf>
    <xf numFmtId="0" fontId="0" fillId="0" borderId="0" xfId="0" applyAlignment="1">
      <alignment horizontal="center"/>
    </xf>
  </cellXfs>
  <cellStyles count="3">
    <cellStyle name="Currency" xfId="1" builtinId="4"/>
    <cellStyle name="Normal" xfId="0" builtinId="0"/>
    <cellStyle name="Percent" xfId="2" builtinId="5"/>
  </cellStyles>
  <dxfs count="16">
    <dxf>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4" formatCode="_(&quot;$&quot;* #,##0.00_);_(&quot;$&quot;* \(#,##0.00\);_(&quot;$&quot;* &quot;-&quot;??_);_(@_)"/>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64" formatCode="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microsoft.com/office/2007/relationships/slicerCache" Target="slicerCaches/slicerCache3.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07/relationships/slicerCache" Target="slicerCaches/slicerCache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07/relationships/slicerCache" Target="slicerCaches/slicerCache1.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microsoft.com/office/2007/relationships/slicerCache" Target="slicerCaches/slicerCache4.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Cost-Time Profile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92F-4C7B-A358-EC724C01DBC2}"/>
                </c:ext>
              </c:extLst>
            </c:dLbl>
            <c:dLbl>
              <c:idx val="1"/>
              <c:layout>
                <c:manualLayout>
                  <c:x val="-3.8525963149078746E-2"/>
                  <c:y val="9.1664632269431986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92F-4C7B-A358-EC724C01DBC2}"/>
                </c:ext>
              </c:extLst>
            </c:dLbl>
            <c:dLbl>
              <c:idx val="2"/>
              <c:layout>
                <c:manualLayout>
                  <c:x val="-3.3500837520939251E-3"/>
                  <c:y val="3.5048241750076856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192F-4C7B-A358-EC724C01DBC2}"/>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192F-4C7B-A358-EC724C01DBC2}"/>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92F-4C7B-A358-EC724C01DBC2}"/>
                </c:ext>
              </c:extLst>
            </c:dLbl>
            <c:dLbl>
              <c:idx val="5"/>
              <c:layout>
                <c:manualLayout>
                  <c:x val="0"/>
                  <c:y val="1.3480092980798828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92F-4C7B-A358-EC724C01DBC2}"/>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92F-4C7B-A358-EC724C01DBC2}"/>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192F-4C7B-A358-EC724C01DBC2}"/>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192F-4C7B-A358-EC724C01DBC2}"/>
                </c:ext>
              </c:extLst>
            </c:dLbl>
            <c:dLbl>
              <c:idx val="9"/>
              <c:layout>
                <c:manualLayout>
                  <c:x val="1.6750418760469012E-3"/>
                  <c:y val="2.6960185961597754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192F-4C7B-A358-EC724C01DBC2}"/>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92F-4C7B-A358-EC724C01DBC2}"/>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192F-4C7B-A358-EC724C01DBC2}"/>
                </c:ext>
              </c:extLst>
            </c:dLbl>
            <c:dLbl>
              <c:idx val="12"/>
              <c:layout>
                <c:manualLayout>
                  <c:x val="1.0050251256281407E-2"/>
                  <c:y val="-3.2352223153917239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192F-4C7B-A358-EC724C01DBC2}"/>
                </c:ext>
              </c:extLst>
            </c:dLbl>
            <c:dLbl>
              <c:idx val="13"/>
              <c:layout>
                <c:manualLayout>
                  <c:x val="-6.8676716917922959E-2"/>
                  <c:y val="-4.3136297538556349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192F-4C7B-A358-EC724C01DBC2}"/>
                </c:ext>
              </c:extLst>
            </c:dLbl>
            <c:dLbl>
              <c:idx val="14"/>
              <c:layout>
                <c:manualLayout>
                  <c:x val="-1.507537688442211E-2"/>
                  <c:y val="3.5048241750076856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192F-4C7B-A358-EC724C01DBC2}"/>
                </c:ext>
              </c:extLst>
            </c:dLbl>
            <c:dLbl>
              <c:idx val="15"/>
              <c:layout>
                <c:manualLayout>
                  <c:x val="5.0251256281407036E-3"/>
                  <c:y val="-2.9656204557757422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92F-4C7B-A358-EC724C01DBC2}"/>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192F-4C7B-A358-EC724C01DBC2}"/>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92F-4C7B-A358-EC724C01DBC2}"/>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192F-4C7B-A358-EC724C01DB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'[2]Results (Generic Cause)'!$R$3:$R$21</c:f>
              <c:numCache>
                <c:formatCode>General</c:formatCode>
                <c:ptCount val="19"/>
              </c:numCache>
            </c:numRef>
          </c:xVal>
          <c:yVal>
            <c:numRef>
              <c:f>'[2]Results (Generic Cause)'!$S$3:$S$21</c:f>
              <c:numCache>
                <c:formatCode>General</c:formatCode>
                <c:ptCount val="19"/>
              </c:numCache>
            </c:numRef>
          </c:yVal>
          <c:smooth val="0"/>
          <c:extLst>
            <c:ext xmlns:c16="http://schemas.microsoft.com/office/drawing/2014/chart" uri="{C3380CC4-5D6E-409C-BE32-E72D297353CC}">
              <c16:uniqueId val="{00000013-192F-4C7B-A358-EC724C01DBC2}"/>
            </c:ext>
          </c:extLst>
        </c:ser>
        <c:dLbls>
          <c:showLegendKey val="0"/>
          <c:showVal val="0"/>
          <c:showCatName val="0"/>
          <c:showSerName val="0"/>
          <c:showPercent val="0"/>
          <c:showBubbleSize val="0"/>
        </c:dLbls>
        <c:axId val="1912276527"/>
        <c:axId val="1912277007"/>
      </c:scatterChart>
      <c:valAx>
        <c:axId val="191227652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Compensation Granted-Bid Amount Ratio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2277007"/>
        <c:crosses val="autoZero"/>
        <c:crossBetween val="midCat"/>
      </c:valAx>
      <c:valAx>
        <c:axId val="19122770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Granted-Project Duration Ratio</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22765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21771</xdr:colOff>
      <xdr:row>33</xdr:row>
      <xdr:rowOff>87085</xdr:rowOff>
    </xdr:from>
    <xdr:to>
      <xdr:col>12</xdr:col>
      <xdr:colOff>1126671</xdr:colOff>
      <xdr:row>54</xdr:row>
      <xdr:rowOff>30762</xdr:rowOff>
    </xdr:to>
    <xdr:graphicFrame macro="">
      <xdr:nvGraphicFramePr>
        <xdr:cNvPr id="2" name="Chart 1">
          <a:extLst>
            <a:ext uri="{FF2B5EF4-FFF2-40B4-BE49-F238E27FC236}">
              <a16:creationId xmlns:a16="http://schemas.microsoft.com/office/drawing/2014/main" id="{5C814E15-5297-4EB0-991B-FF55FA02D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21</xdr:col>
      <xdr:colOff>335280</xdr:colOff>
      <xdr:row>0</xdr:row>
      <xdr:rowOff>0</xdr:rowOff>
    </xdr:from>
    <xdr:to>
      <xdr:col>24</xdr:col>
      <xdr:colOff>335280</xdr:colOff>
      <xdr:row>13</xdr:row>
      <xdr:rowOff>89535</xdr:rowOff>
    </xdr:to>
    <mc:AlternateContent xmlns:mc="http://schemas.openxmlformats.org/markup-compatibility/2006" xmlns:sle15="http://schemas.microsoft.com/office/drawing/2012/slicer">
      <mc:Choice Requires="sle15">
        <xdr:graphicFrame macro="">
          <xdr:nvGraphicFramePr>
            <xdr:cNvPr id="2" name="Claim or SA">
              <a:extLst>
                <a:ext uri="{FF2B5EF4-FFF2-40B4-BE49-F238E27FC236}">
                  <a16:creationId xmlns:a16="http://schemas.microsoft.com/office/drawing/2014/main" id="{7A17EF0B-DE5E-4558-BAD7-8FD3E115A665}"/>
                </a:ext>
              </a:extLst>
            </xdr:cNvPr>
            <xdr:cNvGraphicFramePr/>
          </xdr:nvGraphicFramePr>
          <xdr:xfrm>
            <a:off x="0" y="0"/>
            <a:ext cx="0" cy="0"/>
          </xdr:xfrm>
          <a:graphic>
            <a:graphicData uri="http://schemas.microsoft.com/office/drawing/2010/slicer">
              <sle:slicer xmlns:sle="http://schemas.microsoft.com/office/drawing/2010/slicer" name="Claim or SA"/>
            </a:graphicData>
          </a:graphic>
        </xdr:graphicFrame>
      </mc:Choice>
      <mc:Fallback xmlns="">
        <xdr:sp macro="" textlink="">
          <xdr:nvSpPr>
            <xdr:cNvPr id="0" name=""/>
            <xdr:cNvSpPr>
              <a:spLocks noTextEdit="1"/>
            </xdr:cNvSpPr>
          </xdr:nvSpPr>
          <xdr:spPr>
            <a:xfrm>
              <a:off x="29237940" y="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17</xdr:col>
      <xdr:colOff>297180</xdr:colOff>
      <xdr:row>0</xdr:row>
      <xdr:rowOff>0</xdr:rowOff>
    </xdr:from>
    <xdr:to>
      <xdr:col>21</xdr:col>
      <xdr:colOff>350520</xdr:colOff>
      <xdr:row>13</xdr:row>
      <xdr:rowOff>89535</xdr:rowOff>
    </xdr:to>
    <mc:AlternateContent xmlns:mc="http://schemas.openxmlformats.org/markup-compatibility/2006" xmlns:sle15="http://schemas.microsoft.com/office/drawing/2012/slicer">
      <mc:Choice Requires="sle15">
        <xdr:graphicFrame macro="">
          <xdr:nvGraphicFramePr>
            <xdr:cNvPr id="3" name="Generic Cause">
              <a:extLst>
                <a:ext uri="{FF2B5EF4-FFF2-40B4-BE49-F238E27FC236}">
                  <a16:creationId xmlns:a16="http://schemas.microsoft.com/office/drawing/2014/main" id="{DD70C521-FACB-46D2-B423-0C5F996F64A1}"/>
                </a:ext>
              </a:extLst>
            </xdr:cNvPr>
            <xdr:cNvGraphicFramePr/>
          </xdr:nvGraphicFramePr>
          <xdr:xfrm>
            <a:off x="0" y="0"/>
            <a:ext cx="0" cy="0"/>
          </xdr:xfrm>
          <a:graphic>
            <a:graphicData uri="http://schemas.microsoft.com/office/drawing/2010/slicer">
              <sle:slicer xmlns:sle="http://schemas.microsoft.com/office/drawing/2010/slicer" name="Generic Cause"/>
            </a:graphicData>
          </a:graphic>
        </xdr:graphicFrame>
      </mc:Choice>
      <mc:Fallback xmlns="">
        <xdr:sp macro="" textlink="">
          <xdr:nvSpPr>
            <xdr:cNvPr id="0" name=""/>
            <xdr:cNvSpPr>
              <a:spLocks noTextEdit="1"/>
            </xdr:cNvSpPr>
          </xdr:nvSpPr>
          <xdr:spPr>
            <a:xfrm>
              <a:off x="26761440" y="0"/>
              <a:ext cx="249174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12</xdr:col>
      <xdr:colOff>396240</xdr:colOff>
      <xdr:row>0</xdr:row>
      <xdr:rowOff>0</xdr:rowOff>
    </xdr:from>
    <xdr:to>
      <xdr:col>15</xdr:col>
      <xdr:colOff>396240</xdr:colOff>
      <xdr:row>13</xdr:row>
      <xdr:rowOff>89535</xdr:rowOff>
    </xdr:to>
    <mc:AlternateContent xmlns:mc="http://schemas.openxmlformats.org/markup-compatibility/2006" xmlns:sle15="http://schemas.microsoft.com/office/drawing/2012/slicer">
      <mc:Choice Requires="sle15">
        <xdr:graphicFrame macro="">
          <xdr:nvGraphicFramePr>
            <xdr:cNvPr id="2" name="Claim or SA 1">
              <a:extLst>
                <a:ext uri="{FF2B5EF4-FFF2-40B4-BE49-F238E27FC236}">
                  <a16:creationId xmlns:a16="http://schemas.microsoft.com/office/drawing/2014/main" id="{3494C2DC-5AEC-4590-A3D4-EB688EB19BD1}"/>
                </a:ext>
              </a:extLst>
            </xdr:cNvPr>
            <xdr:cNvGraphicFramePr/>
          </xdr:nvGraphicFramePr>
          <xdr:xfrm>
            <a:off x="0" y="0"/>
            <a:ext cx="0" cy="0"/>
          </xdr:xfrm>
          <a:graphic>
            <a:graphicData uri="http://schemas.microsoft.com/office/drawing/2010/slicer">
              <sle:slicer xmlns:sle="http://schemas.microsoft.com/office/drawing/2010/slicer" name="Claim or SA 1"/>
            </a:graphicData>
          </a:graphic>
        </xdr:graphicFrame>
      </mc:Choice>
      <mc:Fallback xmlns="">
        <xdr:sp macro="" textlink="">
          <xdr:nvSpPr>
            <xdr:cNvPr id="0" name=""/>
            <xdr:cNvSpPr>
              <a:spLocks noTextEdit="1"/>
            </xdr:cNvSpPr>
          </xdr:nvSpPr>
          <xdr:spPr>
            <a:xfrm>
              <a:off x="19431000" y="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15</xdr:col>
      <xdr:colOff>472440</xdr:colOff>
      <xdr:row>0</xdr:row>
      <xdr:rowOff>0</xdr:rowOff>
    </xdr:from>
    <xdr:to>
      <xdr:col>18</xdr:col>
      <xdr:colOff>472440</xdr:colOff>
      <xdr:row>13</xdr:row>
      <xdr:rowOff>89535</xdr:rowOff>
    </xdr:to>
    <mc:AlternateContent xmlns:mc="http://schemas.openxmlformats.org/markup-compatibility/2006" xmlns:sle15="http://schemas.microsoft.com/office/drawing/2012/slicer">
      <mc:Choice Requires="sle15">
        <xdr:graphicFrame macro="">
          <xdr:nvGraphicFramePr>
            <xdr:cNvPr id="3" name="Generic Cause 1">
              <a:extLst>
                <a:ext uri="{FF2B5EF4-FFF2-40B4-BE49-F238E27FC236}">
                  <a16:creationId xmlns:a16="http://schemas.microsoft.com/office/drawing/2014/main" id="{7E23662F-C7F7-452B-AC15-C2C3E5B66253}"/>
                </a:ext>
              </a:extLst>
            </xdr:cNvPr>
            <xdr:cNvGraphicFramePr/>
          </xdr:nvGraphicFramePr>
          <xdr:xfrm>
            <a:off x="0" y="0"/>
            <a:ext cx="0" cy="0"/>
          </xdr:xfrm>
          <a:graphic>
            <a:graphicData uri="http://schemas.microsoft.com/office/drawing/2010/slicer">
              <sle:slicer xmlns:sle="http://schemas.microsoft.com/office/drawing/2010/slicer" name="Generic Cause 1"/>
            </a:graphicData>
          </a:graphic>
        </xdr:graphicFrame>
      </mc:Choice>
      <mc:Fallback xmlns="">
        <xdr:sp macro="" textlink="">
          <xdr:nvSpPr>
            <xdr:cNvPr id="0" name=""/>
            <xdr:cNvSpPr>
              <a:spLocks noTextEdit="1"/>
            </xdr:cNvSpPr>
          </xdr:nvSpPr>
          <xdr:spPr>
            <a:xfrm>
              <a:off x="21336000" y="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ackman/Desktop/MnDOT%20Risk%20Register%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inag/Desktop/Risk%20Proj/Content%20Analysis/Claims%20and%20Supplementar%20Agreements-Resul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Template"/>
      <sheetName val="Instructions"/>
      <sheetName val="Opportunity - Rating Desc."/>
      <sheetName val="Threat - Rating Desc."/>
      <sheetName val="Severity matrix"/>
      <sheetName val="Sample Risk Checklist"/>
      <sheetName val="Risk Allocation"/>
      <sheetName val="List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ons"/>
      <sheetName val="Results (Generic Cause)"/>
      <sheetName val="Results (GC Level 2)"/>
      <sheetName val="Claim-All Project Types"/>
      <sheetName val="Claim-Appalachian Regional Comm"/>
      <sheetName val="Claim-Bicycle and Pedestrian"/>
      <sheetName val="Claim-Bridge Replacement"/>
      <sheetName val="Claim-Ferry"/>
      <sheetName val="Claim-Highway Safety"/>
      <sheetName val="Claim-Interstate"/>
      <sheetName val="Claim-Other"/>
      <sheetName val="Claim-Rail"/>
      <sheetName val="Claim-Railroad - Highway Crossi"/>
      <sheetName val="Claim-Rest Area"/>
      <sheetName val="Claim-Rural"/>
      <sheetName val="Claim-Safe Routes to School"/>
      <sheetName val="Claim-Urban"/>
      <sheetName val="SA-All Project Type"/>
      <sheetName val="SA-Appalachian Regional Commiss"/>
      <sheetName val="SA-Bicycle and Pedestrian"/>
      <sheetName val="SA-Bridge Replacement"/>
      <sheetName val="SA-Ferry"/>
      <sheetName val="SA-Highway Saefty"/>
      <sheetName val="SA-Interstate"/>
      <sheetName val="SA-Other"/>
      <sheetName val="SA-Rail"/>
      <sheetName val="SA-Railroad - Highway Crossings"/>
      <sheetName val="SA-Rest Area"/>
      <sheetName val="SA-Rural"/>
      <sheetName val="SA-Safe Routes to School"/>
      <sheetName val="SA-Urban"/>
      <sheetName val="Claims_SA"/>
      <sheetName val="Claims_SA ($)"/>
      <sheetName val="SA ($ - no credit)"/>
      <sheetName val="Claim (Time)"/>
      <sheetName val="Pivot Table (All)"/>
      <sheetName val="Pivot Table (Time)"/>
      <sheetName val="Pivot Table ($)"/>
      <sheetName val="Result (Claims $)"/>
      <sheetName val="Result (SA $)"/>
      <sheetName val="Result (SA $ - no cre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laim_or_SA1" xr10:uid="{00000000-0013-0000-FFFF-FFFF01000000}" sourceName="Claim or SA">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eric_Cause1" xr10:uid="{00000000-0013-0000-FFFF-FFFF02000000}" sourceName="Generic Cause">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laim_or_SA" xr10:uid="{00000000-0013-0000-FFFF-FFFF03000000}" sourceName="Claim or SA">
  <extLst>
    <x:ext xmlns:x15="http://schemas.microsoft.com/office/spreadsheetml/2010/11/main" uri="{2F2917AC-EB37-4324-AD4E-5DD8C200BD13}">
      <x15:tableSlicerCache tableId="2"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eric_Cause" xr10:uid="{00000000-0013-0000-FFFF-FFFF04000000}" sourceName="Generic Cause">
  <extLst>
    <x:ext xmlns:x15="http://schemas.microsoft.com/office/spreadsheetml/2010/11/main" uri="{2F2917AC-EB37-4324-AD4E-5DD8C200BD13}">
      <x15:tableSlicerCache tableId="2"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laim or SA" xr10:uid="{00000000-0014-0000-FFFF-FFFF03000000}" cache="Slicer_Claim_or_SA" caption="Claim or SA" rowHeight="234950"/>
  <slicer name="Generic Cause" xr10:uid="{00000000-0014-0000-FFFF-FFFF04000000}" cache="Slicer_Generic_Cause" caption="Generic Cause"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laim or SA 1" xr10:uid="{00000000-0014-0000-FFFF-FFFF01000000}" cache="Slicer_Claim_or_SA1" caption="Claim or SA" rowHeight="234950"/>
  <slicer name="Generic Cause 1" xr10:uid="{00000000-0014-0000-FFFF-FFFF02000000}" cache="Slicer_Generic_Cause1" caption="Generic Cause"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A2:O210" totalsRowShown="0">
  <autoFilter ref="A2:O210" xr:uid="{00000000-0009-0000-0100-000002000000}"/>
  <sortState xmlns:xlrd2="http://schemas.microsoft.com/office/spreadsheetml/2017/richdata2" ref="A3:G112">
    <sortCondition descending="1" ref="C2:C210"/>
  </sortState>
  <tableColumns count="15">
    <tableColumn id="1" xr3:uid="{00000000-0010-0000-0100-000001000000}" name="Claim or SA"/>
    <tableColumn id="2" xr3:uid="{00000000-0010-0000-0100-000002000000}" name="Count Generic Cause"/>
    <tableColumn id="3" xr3:uid="{00000000-0010-0000-0100-000003000000}" name="% Generic Cause" dataDxfId="5" dataCellStyle="Percent"/>
    <tableColumn id="4" xr3:uid="{00000000-0010-0000-0100-000004000000}" name="Generic Cause"/>
    <tableColumn id="5" xr3:uid="{00000000-0010-0000-0100-000005000000}" name="Generic Cause Level 2"/>
    <tableColumn id="6" xr3:uid="{00000000-0010-0000-0100-000006000000}" name="% Specific Cause" dataDxfId="4" dataCellStyle="Percent"/>
    <tableColumn id="7" xr3:uid="{00000000-0010-0000-0100-000007000000}" name="Count GC Level 2"/>
    <tableColumn id="8" xr3:uid="{00000000-0010-0000-0100-000008000000}" name="Min" dataCellStyle="Currency">
      <calculatedColumnFormula>VLOOKUP(Table3[[#This Row],[Generic Cause Level 2]],#REF!,2,FALSE)</calculatedColumnFormula>
    </tableColumn>
    <tableColumn id="9" xr3:uid="{00000000-0010-0000-0100-000009000000}" name="Most Likely" dataCellStyle="Currency">
      <calculatedColumnFormula>VLOOKUP(Table3[[#This Row],[Generic Cause Level 2]],#REF!,3,FALSE)</calculatedColumnFormula>
    </tableColumn>
    <tableColumn id="10" xr3:uid="{00000000-0010-0000-0100-00000A000000}" name="Max" dataCellStyle="Currency">
      <calculatedColumnFormula>VLOOKUP(Table3[[#This Row],[Generic Cause Level 2]],#REF!,4,FALSE)</calculatedColumnFormula>
    </tableColumn>
    <tableColumn id="12" xr3:uid="{00000000-0010-0000-0100-00000C000000}" name="Expected Value" dataDxfId="3" dataCellStyle="Currency">
      <calculatedColumnFormula>Table3[[#This Row],[Most Likely]]*Table3[[#This Row],[% Specific Cause]]*Table3[[#This Row],[% Generic Cause]]</calculatedColumnFormula>
    </tableColumn>
    <tableColumn id="14" xr3:uid="{00000000-0010-0000-0100-00000E000000}" name="Min Time Granted (days)" dataDxfId="2" dataCellStyle="Currency"/>
    <tableColumn id="13" xr3:uid="{00000000-0010-0000-0100-00000D000000}" name="Average Time Granted (days)" dataDxfId="1" dataCellStyle="Currency"/>
    <tableColumn id="11" xr3:uid="{00000000-0010-0000-0100-00000B000000}" name="Max Time Granted (days)" dataCellStyle="Currency"/>
    <tableColumn id="15" xr3:uid="{00000000-0010-0000-0100-00000F000000}" name="Expected Value (Time)" dataDxfId="0">
      <calculatedColumnFormula>Table3[[#This Row],[Average Time Granted (days)]]*Table3[[#This Row],[% Specific Cause]]*Table3[[#This Row],[% Generic Cause]]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L40" totalsRowShown="0" headerRowDxfId="15" dataDxfId="14" headerRowCellStyle="Currency" dataCellStyle="Currency">
  <autoFilter ref="A2:L40" xr:uid="{00000000-0009-0000-0100-000001000000}"/>
  <sortState xmlns:xlrd2="http://schemas.microsoft.com/office/spreadsheetml/2017/richdata2" ref="A3:K20">
    <sortCondition descending="1" ref="D2:D38"/>
  </sortState>
  <tableColumns count="12">
    <tableColumn id="1" xr3:uid="{00000000-0010-0000-0000-000001000000}" name="Claim or SA"/>
    <tableColumn id="2" xr3:uid="{00000000-0010-0000-0000-000002000000}" name="Generic Cause"/>
    <tableColumn id="3" xr3:uid="{00000000-0010-0000-0000-000003000000}" name="Count Generic Cause"/>
    <tableColumn id="4" xr3:uid="{00000000-0010-0000-0000-000004000000}" name="% Generic Cause" dataDxfId="13" dataCellStyle="Percent"/>
    <tableColumn id="5" xr3:uid="{00000000-0010-0000-0000-000005000000}" name="Min" dataDxfId="12" dataCellStyle="Currency"/>
    <tableColumn id="6" xr3:uid="{00000000-0010-0000-0000-000006000000}" name="Most Likely" dataDxfId="11" dataCellStyle="Currency"/>
    <tableColumn id="7" xr3:uid="{00000000-0010-0000-0000-000007000000}" name="Max" dataDxfId="10" dataCellStyle="Currency"/>
    <tableColumn id="8" xr3:uid="{00000000-0010-0000-0000-000008000000}" name="Expected Value" dataDxfId="9">
      <calculatedColumnFormula>F3*D3</calculatedColumnFormula>
    </tableColumn>
    <tableColumn id="10" xr3:uid="{00000000-0010-0000-0000-00000A000000}" name="Min Time Granted (days)" dataDxfId="8"/>
    <tableColumn id="11" xr3:uid="{00000000-0010-0000-0000-00000B000000}" name="Average Time Granted (days)" dataDxfId="7"/>
    <tableColumn id="9" xr3:uid="{00000000-0010-0000-0000-000009000000}" name="Max Time Granted (days)"/>
    <tableColumn id="12" xr3:uid="{00000000-0010-0000-0000-00000C000000}" name="Expected Value (Time)" dataDxfId="6" dataCellStyle="Currency">
      <calculatedColumnFormula>Table1[[#This Row],[Average Time Granted (days)]]*Table1[[#This Row],[% Generic Cause]]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workbookViewId="0">
      <selection activeCell="B33" sqref="B33"/>
    </sheetView>
  </sheetViews>
  <sheetFormatPr defaultRowHeight="14.5" x14ac:dyDescent="0.35"/>
  <sheetData>
    <row r="1" spans="1:9" ht="39" customHeight="1" x14ac:dyDescent="0.35">
      <c r="A1" s="77" t="s">
        <v>0</v>
      </c>
      <c r="B1" s="77"/>
      <c r="C1" s="77"/>
      <c r="D1" s="77"/>
      <c r="E1" s="77"/>
      <c r="F1" s="77"/>
      <c r="G1" s="77"/>
      <c r="H1" s="77"/>
      <c r="I1" s="77"/>
    </row>
    <row r="2" spans="1:9" ht="15.5" x14ac:dyDescent="0.35">
      <c r="A2" s="2" t="s">
        <v>1</v>
      </c>
    </row>
    <row r="3" spans="1:9" ht="15.5" x14ac:dyDescent="0.35">
      <c r="A3" s="2" t="s">
        <v>2</v>
      </c>
    </row>
    <row r="4" spans="1:9" ht="15.5" x14ac:dyDescent="0.35">
      <c r="A4" s="2" t="s">
        <v>3</v>
      </c>
    </row>
    <row r="5" spans="1:9" ht="15.5" x14ac:dyDescent="0.35">
      <c r="A5" s="2" t="s">
        <v>4</v>
      </c>
    </row>
    <row r="6" spans="1:9" ht="15.5" x14ac:dyDescent="0.35">
      <c r="A6" s="2" t="s">
        <v>5</v>
      </c>
    </row>
    <row r="7" spans="1:9" ht="15.5" x14ac:dyDescent="0.35">
      <c r="A7" s="2" t="s">
        <v>6</v>
      </c>
    </row>
    <row r="8" spans="1:9" ht="15.5" x14ac:dyDescent="0.35">
      <c r="A8" s="2" t="s">
        <v>7</v>
      </c>
    </row>
    <row r="9" spans="1:9" ht="15.5" x14ac:dyDescent="0.35">
      <c r="A9" s="2" t="s">
        <v>8</v>
      </c>
    </row>
    <row r="10" spans="1:9" ht="15.5" x14ac:dyDescent="0.35">
      <c r="A10" s="2" t="s">
        <v>9</v>
      </c>
    </row>
    <row r="11" spans="1:9" ht="15.5" x14ac:dyDescent="0.35">
      <c r="A11" s="2" t="s">
        <v>10</v>
      </c>
    </row>
    <row r="12" spans="1:9" ht="15.5" x14ac:dyDescent="0.35">
      <c r="A12" s="2" t="s">
        <v>11</v>
      </c>
    </row>
    <row r="13" spans="1:9" ht="15.5" x14ac:dyDescent="0.35">
      <c r="A13" s="2" t="s">
        <v>12</v>
      </c>
    </row>
    <row r="14" spans="1:9" ht="15.5" x14ac:dyDescent="0.35">
      <c r="A14" s="2" t="s">
        <v>13</v>
      </c>
    </row>
    <row r="15" spans="1:9" ht="15.5" x14ac:dyDescent="0.35">
      <c r="A15" s="2" t="s">
        <v>14</v>
      </c>
    </row>
    <row r="16" spans="1:9" ht="15.5" x14ac:dyDescent="0.35">
      <c r="A16" s="2" t="s">
        <v>15</v>
      </c>
    </row>
    <row r="17" spans="1:1" ht="15.5" x14ac:dyDescent="0.35">
      <c r="A17" s="2" t="s">
        <v>16</v>
      </c>
    </row>
    <row r="18" spans="1:1" ht="15.5" x14ac:dyDescent="0.35">
      <c r="A18" s="2" t="s">
        <v>17</v>
      </c>
    </row>
    <row r="19" spans="1:1" ht="15.5" x14ac:dyDescent="0.35">
      <c r="A19" s="2" t="s">
        <v>18</v>
      </c>
    </row>
    <row r="20" spans="1:1" ht="15.5" x14ac:dyDescent="0.35">
      <c r="A20" s="2" t="s">
        <v>19</v>
      </c>
    </row>
    <row r="21" spans="1:1" ht="15.5" x14ac:dyDescent="0.35">
      <c r="A21" s="2" t="s">
        <v>20</v>
      </c>
    </row>
    <row r="22" spans="1:1" ht="15.5" x14ac:dyDescent="0.35">
      <c r="A22" s="2" t="s">
        <v>21</v>
      </c>
    </row>
    <row r="23" spans="1:1" ht="15.5" x14ac:dyDescent="0.35">
      <c r="A23" s="2" t="s">
        <v>22</v>
      </c>
    </row>
    <row r="24" spans="1:1" ht="15.5" x14ac:dyDescent="0.35">
      <c r="A24" s="2" t="s">
        <v>23</v>
      </c>
    </row>
    <row r="25" spans="1:1" ht="15.5" x14ac:dyDescent="0.35">
      <c r="A25" s="2" t="s">
        <v>24</v>
      </c>
    </row>
    <row r="26" spans="1:1" ht="15.5" x14ac:dyDescent="0.35">
      <c r="A26" s="1" t="s">
        <v>25</v>
      </c>
    </row>
  </sheetData>
  <mergeCells count="1">
    <mergeCell ref="A1:I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58"/>
  <sheetViews>
    <sheetView zoomScale="78" zoomScaleNormal="78" workbookViewId="0">
      <pane ySplit="2" topLeftCell="A3" activePane="bottomLeft" state="frozen"/>
      <selection pane="bottomLeft" activeCell="J23" sqref="J23"/>
    </sheetView>
  </sheetViews>
  <sheetFormatPr defaultRowHeight="14.5" x14ac:dyDescent="0.35"/>
  <cols>
    <col min="1" max="1" width="57.453125" bestFit="1" customWidth="1"/>
    <col min="2" max="2" width="61.81640625" bestFit="1" customWidth="1"/>
    <col min="3" max="3" width="26.26953125" bestFit="1" customWidth="1"/>
    <col min="4" max="4" width="17.54296875" style="44" bestFit="1" customWidth="1"/>
    <col min="5" max="5" width="19.81640625" bestFit="1" customWidth="1"/>
    <col min="6" max="6" width="16.1796875" style="44" bestFit="1" customWidth="1"/>
    <col min="7" max="7" width="19.453125" style="29" bestFit="1" customWidth="1"/>
    <col min="8" max="8" width="20.26953125" style="29" bestFit="1" customWidth="1"/>
    <col min="10" max="10" width="57.453125" bestFit="1" customWidth="1"/>
    <col min="11" max="11" width="6.1796875" bestFit="1" customWidth="1"/>
    <col min="12" max="12" width="6" bestFit="1" customWidth="1"/>
    <col min="13" max="13" width="19.453125" bestFit="1" customWidth="1"/>
    <col min="14" max="14" width="20.26953125" bestFit="1" customWidth="1"/>
    <col min="16" max="16" width="59.54296875" bestFit="1" customWidth="1"/>
    <col min="17" max="17" width="21" bestFit="1" customWidth="1"/>
    <col min="18" max="18" width="8.26953125" bestFit="1" customWidth="1"/>
    <col min="19" max="19" width="20.26953125" bestFit="1" customWidth="1"/>
    <col min="20" max="20" width="13.453125" bestFit="1" customWidth="1"/>
    <col min="21" max="21" width="24" bestFit="1" customWidth="1"/>
    <col min="22" max="22" width="11.81640625" bestFit="1" customWidth="1"/>
    <col min="23" max="23" width="9.7265625" bestFit="1" customWidth="1"/>
    <col min="24" max="24" width="14.26953125" bestFit="1" customWidth="1"/>
    <col min="25" max="25" width="6" bestFit="1" customWidth="1"/>
    <col min="26" max="26" width="9.54296875" bestFit="1" customWidth="1"/>
    <col min="27" max="27" width="12" bestFit="1" customWidth="1"/>
    <col min="28" max="28" width="18.1796875" bestFit="1" customWidth="1"/>
    <col min="29" max="29" width="14.81640625" bestFit="1" customWidth="1"/>
    <col min="30" max="30" width="6.26953125" bestFit="1" customWidth="1"/>
    <col min="31" max="31" width="8.7265625" bestFit="1" customWidth="1"/>
    <col min="32" max="32" width="17.7265625" bestFit="1" customWidth="1"/>
    <col min="33" max="33" width="9.26953125" bestFit="1" customWidth="1"/>
    <col min="34" max="34" width="6.7265625" bestFit="1" customWidth="1"/>
    <col min="35" max="35" width="22.54296875" bestFit="1" customWidth="1"/>
    <col min="36" max="36" width="45.7265625" bestFit="1" customWidth="1"/>
    <col min="37" max="37" width="39.7265625" bestFit="1" customWidth="1"/>
    <col min="38" max="38" width="7.26953125" bestFit="1" customWidth="1"/>
    <col min="39" max="39" width="10.7265625" bestFit="1" customWidth="1"/>
  </cols>
  <sheetData>
    <row r="1" spans="1:39" ht="57.65" customHeight="1" x14ac:dyDescent="0.35">
      <c r="A1" s="79" t="s">
        <v>354</v>
      </c>
      <c r="B1" s="79"/>
      <c r="C1" s="79"/>
      <c r="D1" s="79"/>
      <c r="E1" s="79"/>
      <c r="F1" s="79"/>
      <c r="G1" s="79"/>
      <c r="H1" s="79"/>
      <c r="J1" s="79" t="s">
        <v>355</v>
      </c>
      <c r="K1" s="79"/>
      <c r="L1" s="79"/>
      <c r="P1" s="79" t="s">
        <v>356</v>
      </c>
      <c r="Q1" s="79"/>
      <c r="R1" s="79"/>
      <c r="S1" s="79"/>
      <c r="T1" s="79"/>
      <c r="U1" s="79"/>
      <c r="V1" s="79"/>
      <c r="W1" s="79"/>
      <c r="X1" s="79"/>
      <c r="Y1" s="79"/>
      <c r="Z1" s="79"/>
      <c r="AA1" s="79"/>
      <c r="AB1" s="79"/>
      <c r="AC1" s="79"/>
      <c r="AD1" s="79"/>
      <c r="AE1" s="79"/>
      <c r="AF1" s="79"/>
      <c r="AG1" s="79"/>
      <c r="AH1" s="79"/>
      <c r="AI1" s="79"/>
      <c r="AJ1" s="79"/>
      <c r="AK1" s="79"/>
      <c r="AL1" s="79"/>
      <c r="AM1" s="79"/>
    </row>
    <row r="2" spans="1:39" x14ac:dyDescent="0.35">
      <c r="A2" s="8" t="s">
        <v>238</v>
      </c>
      <c r="B2" s="8" t="s">
        <v>239</v>
      </c>
      <c r="C2" s="8" t="s">
        <v>299</v>
      </c>
      <c r="D2" s="41" t="s">
        <v>241</v>
      </c>
      <c r="E2" s="8" t="s">
        <v>300</v>
      </c>
      <c r="F2" s="41" t="s">
        <v>301</v>
      </c>
      <c r="G2" s="4" t="s">
        <v>302</v>
      </c>
      <c r="H2" s="4" t="s">
        <v>303</v>
      </c>
      <c r="J2" s="8" t="s">
        <v>238</v>
      </c>
      <c r="K2" s="8" t="s">
        <v>248</v>
      </c>
      <c r="L2" s="8" t="s">
        <v>304</v>
      </c>
      <c r="P2" s="6" t="s">
        <v>336</v>
      </c>
      <c r="Q2" s="8" t="s">
        <v>265</v>
      </c>
      <c r="R2" s="8" t="s">
        <v>317</v>
      </c>
      <c r="S2" s="8" t="s">
        <v>319</v>
      </c>
      <c r="T2" s="8" t="s">
        <v>321</v>
      </c>
      <c r="U2" s="8" t="s">
        <v>324</v>
      </c>
      <c r="V2" s="8" t="s">
        <v>316</v>
      </c>
      <c r="W2" s="8" t="s">
        <v>315</v>
      </c>
      <c r="X2" s="8" t="s">
        <v>268</v>
      </c>
      <c r="Y2" s="8" t="s">
        <v>256</v>
      </c>
      <c r="Z2" s="8" t="s">
        <v>322</v>
      </c>
      <c r="AA2" s="8" t="s">
        <v>327</v>
      </c>
      <c r="AB2" s="8" t="s">
        <v>330</v>
      </c>
      <c r="AC2" s="8" t="s">
        <v>318</v>
      </c>
      <c r="AD2" s="8" t="s">
        <v>328</v>
      </c>
      <c r="AE2" s="8" t="s">
        <v>331</v>
      </c>
      <c r="AF2" s="8" t="s">
        <v>332</v>
      </c>
      <c r="AG2" s="8" t="s">
        <v>325</v>
      </c>
      <c r="AH2" s="8" t="s">
        <v>333</v>
      </c>
      <c r="AI2" s="8" t="s">
        <v>323</v>
      </c>
      <c r="AJ2" s="8" t="s">
        <v>320</v>
      </c>
      <c r="AK2" s="8" t="s">
        <v>326</v>
      </c>
      <c r="AL2" s="8" t="s">
        <v>313</v>
      </c>
      <c r="AM2" s="8" t="s">
        <v>283</v>
      </c>
    </row>
    <row r="3" spans="1:39" x14ac:dyDescent="0.35">
      <c r="A3" s="86" t="s">
        <v>265</v>
      </c>
      <c r="B3" s="10" t="s">
        <v>112</v>
      </c>
      <c r="C3" s="10">
        <v>3</v>
      </c>
      <c r="D3" s="11">
        <f>C3/$E$3</f>
        <v>0.42857142857142855</v>
      </c>
      <c r="E3" s="86">
        <v>7</v>
      </c>
      <c r="F3" s="87">
        <f>E3/SUM($E$3:$E$56)</f>
        <v>1.9553072625698324E-2</v>
      </c>
      <c r="G3" s="88">
        <v>5455.8457142857142</v>
      </c>
      <c r="H3" s="88">
        <f>G3*F3</f>
        <v>106.67854748603352</v>
      </c>
      <c r="J3" s="9" t="s">
        <v>264</v>
      </c>
      <c r="K3" s="10">
        <v>96</v>
      </c>
      <c r="L3" s="11">
        <v>0.26815642458100558</v>
      </c>
      <c r="P3" s="52" t="s">
        <v>265</v>
      </c>
      <c r="Q3" s="11">
        <v>0.14285714285714285</v>
      </c>
      <c r="R3" s="11">
        <v>0</v>
      </c>
      <c r="S3" s="11">
        <v>0</v>
      </c>
      <c r="T3" s="11">
        <v>0</v>
      </c>
      <c r="U3" s="11">
        <v>0</v>
      </c>
      <c r="V3" s="11">
        <v>0</v>
      </c>
      <c r="W3" s="11">
        <v>0.14285714285714285</v>
      </c>
      <c r="X3" s="11">
        <v>0</v>
      </c>
      <c r="Y3" s="11">
        <v>0</v>
      </c>
      <c r="Z3" s="11">
        <v>0</v>
      </c>
      <c r="AA3" s="11">
        <v>0</v>
      </c>
      <c r="AB3" s="11">
        <v>0</v>
      </c>
      <c r="AC3" s="11">
        <v>0.2857142857142857</v>
      </c>
      <c r="AD3" s="11">
        <v>0</v>
      </c>
      <c r="AE3" s="11">
        <v>0</v>
      </c>
      <c r="AF3" s="11">
        <v>0.14285714285714285</v>
      </c>
      <c r="AG3" s="11">
        <v>0</v>
      </c>
      <c r="AH3" s="11">
        <v>0</v>
      </c>
      <c r="AI3" s="11">
        <v>0.14285714285714285</v>
      </c>
      <c r="AJ3" s="11">
        <v>0</v>
      </c>
      <c r="AK3" s="11">
        <v>0</v>
      </c>
      <c r="AL3" s="11">
        <v>0.14285714285714285</v>
      </c>
      <c r="AM3" s="41">
        <v>1</v>
      </c>
    </row>
    <row r="4" spans="1:39" x14ac:dyDescent="0.35">
      <c r="A4" s="86"/>
      <c r="B4" s="10" t="s">
        <v>114</v>
      </c>
      <c r="C4" s="10">
        <v>1</v>
      </c>
      <c r="D4" s="11">
        <f t="shared" ref="D4:D6" si="0">C4/$E$3</f>
        <v>0.14285714285714285</v>
      </c>
      <c r="E4" s="86"/>
      <c r="F4" s="87"/>
      <c r="G4" s="88"/>
      <c r="H4" s="88"/>
      <c r="J4" s="9" t="s">
        <v>269</v>
      </c>
      <c r="K4" s="10">
        <v>56</v>
      </c>
      <c r="L4" s="11">
        <v>0.15642458100558659</v>
      </c>
      <c r="P4" s="52" t="s">
        <v>267</v>
      </c>
      <c r="Q4" s="11">
        <v>0</v>
      </c>
      <c r="R4" s="11">
        <v>0</v>
      </c>
      <c r="S4" s="11">
        <v>5.2631578947368418E-2</v>
      </c>
      <c r="T4" s="11">
        <v>0</v>
      </c>
      <c r="U4" s="11">
        <v>0</v>
      </c>
      <c r="V4" s="11">
        <v>0.10526315789473684</v>
      </c>
      <c r="W4" s="11">
        <v>0</v>
      </c>
      <c r="X4" s="11">
        <v>0</v>
      </c>
      <c r="Y4" s="11">
        <v>0</v>
      </c>
      <c r="Z4" s="11">
        <v>0</v>
      </c>
      <c r="AA4" s="11">
        <v>0</v>
      </c>
      <c r="AB4" s="11">
        <v>0</v>
      </c>
      <c r="AC4" s="11">
        <v>0.21052631578947367</v>
      </c>
      <c r="AD4" s="11">
        <v>0</v>
      </c>
      <c r="AE4" s="11">
        <v>0</v>
      </c>
      <c r="AF4" s="11">
        <v>0</v>
      </c>
      <c r="AG4" s="11">
        <v>5.2631578947368418E-2</v>
      </c>
      <c r="AH4" s="11">
        <v>0</v>
      </c>
      <c r="AI4" s="11">
        <v>0.26315789473684209</v>
      </c>
      <c r="AJ4" s="11">
        <v>5.2631578947368418E-2</v>
      </c>
      <c r="AK4" s="11">
        <v>5.2631578947368418E-2</v>
      </c>
      <c r="AL4" s="11">
        <v>0.21052631578947367</v>
      </c>
      <c r="AM4" s="41">
        <v>1</v>
      </c>
    </row>
    <row r="5" spans="1:39" x14ac:dyDescent="0.35">
      <c r="A5" s="86"/>
      <c r="B5" s="10" t="s">
        <v>193</v>
      </c>
      <c r="C5" s="10">
        <v>2</v>
      </c>
      <c r="D5" s="11">
        <f t="shared" si="0"/>
        <v>0.2857142857142857</v>
      </c>
      <c r="E5" s="86"/>
      <c r="F5" s="87"/>
      <c r="G5" s="88"/>
      <c r="H5" s="88"/>
      <c r="J5" s="9" t="s">
        <v>273</v>
      </c>
      <c r="K5" s="10">
        <v>31</v>
      </c>
      <c r="L5" s="11">
        <v>8.6592178770949726E-2</v>
      </c>
      <c r="P5" s="52" t="s">
        <v>306</v>
      </c>
      <c r="Q5" s="11">
        <v>0</v>
      </c>
      <c r="R5" s="11">
        <v>0</v>
      </c>
      <c r="S5" s="11">
        <v>0.1111111111111111</v>
      </c>
      <c r="T5" s="11">
        <v>0</v>
      </c>
      <c r="U5" s="11">
        <v>0</v>
      </c>
      <c r="V5" s="11">
        <v>0</v>
      </c>
      <c r="W5" s="11">
        <v>0</v>
      </c>
      <c r="X5" s="11">
        <v>0</v>
      </c>
      <c r="Y5" s="11">
        <v>0.1111111111111111</v>
      </c>
      <c r="Z5" s="11">
        <v>0.1111111111111111</v>
      </c>
      <c r="AA5" s="11">
        <v>0</v>
      </c>
      <c r="AB5" s="11">
        <v>0</v>
      </c>
      <c r="AC5" s="11">
        <v>0.1111111111111111</v>
      </c>
      <c r="AD5" s="11">
        <v>0</v>
      </c>
      <c r="AE5" s="11">
        <v>0</v>
      </c>
      <c r="AF5" s="11">
        <v>0</v>
      </c>
      <c r="AG5" s="11">
        <v>0</v>
      </c>
      <c r="AH5" s="11">
        <v>0</v>
      </c>
      <c r="AI5" s="11">
        <v>0.33333333333333331</v>
      </c>
      <c r="AJ5" s="11">
        <v>0.1111111111111111</v>
      </c>
      <c r="AK5" s="11">
        <v>0</v>
      </c>
      <c r="AL5" s="11">
        <v>0.1111111111111111</v>
      </c>
      <c r="AM5" s="41">
        <v>1</v>
      </c>
    </row>
    <row r="6" spans="1:39" x14ac:dyDescent="0.35">
      <c r="A6" s="86"/>
      <c r="B6" s="10" t="s">
        <v>194</v>
      </c>
      <c r="C6" s="10">
        <v>1</v>
      </c>
      <c r="D6" s="11">
        <f t="shared" si="0"/>
        <v>0.14285714285714285</v>
      </c>
      <c r="E6" s="86"/>
      <c r="F6" s="87"/>
      <c r="G6" s="88"/>
      <c r="H6" s="88"/>
      <c r="J6" s="9" t="s">
        <v>305</v>
      </c>
      <c r="K6" s="10">
        <v>24</v>
      </c>
      <c r="L6" s="11">
        <v>6.7039106145251395E-2</v>
      </c>
      <c r="P6" s="52" t="s">
        <v>269</v>
      </c>
      <c r="Q6" s="11">
        <v>1.7857142857142856E-2</v>
      </c>
      <c r="R6" s="11">
        <v>1.7857142857142856E-2</v>
      </c>
      <c r="S6" s="11">
        <v>3.5714285714285712E-2</v>
      </c>
      <c r="T6" s="11">
        <v>3.5714285714285712E-2</v>
      </c>
      <c r="U6" s="11">
        <v>0</v>
      </c>
      <c r="V6" s="11">
        <v>0.14285714285714285</v>
      </c>
      <c r="W6" s="11">
        <v>7.1428571428571425E-2</v>
      </c>
      <c r="X6" s="11">
        <v>0</v>
      </c>
      <c r="Y6" s="11">
        <v>0</v>
      </c>
      <c r="Z6" s="11">
        <v>5.3571428571428568E-2</v>
      </c>
      <c r="AA6" s="11">
        <v>0</v>
      </c>
      <c r="AB6" s="11">
        <v>0</v>
      </c>
      <c r="AC6" s="11">
        <v>8.9285714285714288E-2</v>
      </c>
      <c r="AD6" s="11">
        <v>0</v>
      </c>
      <c r="AE6" s="11">
        <v>0</v>
      </c>
      <c r="AF6" s="11">
        <v>0</v>
      </c>
      <c r="AG6" s="11">
        <v>7.1428571428571425E-2</v>
      </c>
      <c r="AH6" s="11">
        <v>5.3571428571428568E-2</v>
      </c>
      <c r="AI6" s="11">
        <v>0.10714285714285714</v>
      </c>
      <c r="AJ6" s="11">
        <v>5.3571428571428568E-2</v>
      </c>
      <c r="AK6" s="11">
        <v>0.10714285714285714</v>
      </c>
      <c r="AL6" s="11">
        <v>0.14285714285714285</v>
      </c>
      <c r="AM6" s="41">
        <v>1</v>
      </c>
    </row>
    <row r="7" spans="1:39" x14ac:dyDescent="0.35">
      <c r="A7" s="98" t="s">
        <v>267</v>
      </c>
      <c r="B7" s="32" t="s">
        <v>71</v>
      </c>
      <c r="C7" s="32">
        <v>3</v>
      </c>
      <c r="D7" s="33">
        <f>C7/$E$7</f>
        <v>0.15789473684210525</v>
      </c>
      <c r="E7" s="98">
        <v>19</v>
      </c>
      <c r="F7" s="99">
        <f>E7/SUM($E$3:$E$56)</f>
        <v>5.3072625698324022E-2</v>
      </c>
      <c r="G7" s="100">
        <v>8386.76</v>
      </c>
      <c r="H7" s="100">
        <f>G7*F7</f>
        <v>445.10737430167597</v>
      </c>
      <c r="J7" s="9" t="s">
        <v>83</v>
      </c>
      <c r="K7" s="10">
        <v>20</v>
      </c>
      <c r="L7" s="11">
        <v>5.5865921787709494E-2</v>
      </c>
      <c r="P7" s="52" t="s">
        <v>264</v>
      </c>
      <c r="Q7" s="11">
        <v>0</v>
      </c>
      <c r="R7" s="11">
        <v>2.0833333333333332E-2</v>
      </c>
      <c r="S7" s="11">
        <v>2.0833333333333332E-2</v>
      </c>
      <c r="T7" s="11">
        <v>0</v>
      </c>
      <c r="U7" s="11">
        <v>1.0416666666666666E-2</v>
      </c>
      <c r="V7" s="11">
        <v>6.25E-2</v>
      </c>
      <c r="W7" s="11">
        <v>0.11458333333333333</v>
      </c>
      <c r="X7" s="11">
        <v>0</v>
      </c>
      <c r="Y7" s="11">
        <v>1.0416666666666666E-2</v>
      </c>
      <c r="Z7" s="11">
        <v>6.25E-2</v>
      </c>
      <c r="AA7" s="11">
        <v>2.0833333333333332E-2</v>
      </c>
      <c r="AB7" s="11">
        <v>8.3333333333333329E-2</v>
      </c>
      <c r="AC7" s="11">
        <v>0.21875</v>
      </c>
      <c r="AD7" s="11">
        <v>0</v>
      </c>
      <c r="AE7" s="11">
        <v>1.0416666666666666E-2</v>
      </c>
      <c r="AF7" s="11">
        <v>0</v>
      </c>
      <c r="AG7" s="11">
        <v>0.13541666666666666</v>
      </c>
      <c r="AH7" s="11">
        <v>0</v>
      </c>
      <c r="AI7" s="11">
        <v>4.1666666666666664E-2</v>
      </c>
      <c r="AJ7" s="11">
        <v>3.125E-2</v>
      </c>
      <c r="AK7" s="11">
        <v>9.375E-2</v>
      </c>
      <c r="AL7" s="11">
        <v>6.25E-2</v>
      </c>
      <c r="AM7" s="41">
        <v>1</v>
      </c>
    </row>
    <row r="8" spans="1:39" x14ac:dyDescent="0.35">
      <c r="A8" s="98"/>
      <c r="B8" s="32" t="s">
        <v>73</v>
      </c>
      <c r="C8" s="32">
        <v>15</v>
      </c>
      <c r="D8" s="33">
        <f t="shared" ref="D8:D9" si="1">C8/$E$7</f>
        <v>0.78947368421052633</v>
      </c>
      <c r="E8" s="98"/>
      <c r="F8" s="99"/>
      <c r="G8" s="100"/>
      <c r="H8" s="100"/>
      <c r="J8" s="9" t="s">
        <v>267</v>
      </c>
      <c r="K8" s="10">
        <v>19</v>
      </c>
      <c r="L8" s="11">
        <v>5.3072625698324022E-2</v>
      </c>
      <c r="P8" s="52" t="s">
        <v>273</v>
      </c>
      <c r="Q8" s="11">
        <v>0</v>
      </c>
      <c r="R8" s="11">
        <v>0</v>
      </c>
      <c r="S8" s="11">
        <v>0</v>
      </c>
      <c r="T8" s="11">
        <v>3.2258064516129031E-2</v>
      </c>
      <c r="U8" s="11">
        <v>0</v>
      </c>
      <c r="V8" s="11">
        <v>0.54838709677419351</v>
      </c>
      <c r="W8" s="11">
        <v>0.16129032258064516</v>
      </c>
      <c r="X8" s="11">
        <v>0</v>
      </c>
      <c r="Y8" s="11">
        <v>3.2258064516129031E-2</v>
      </c>
      <c r="Z8" s="11">
        <v>3.2258064516129031E-2</v>
      </c>
      <c r="AA8" s="11">
        <v>0</v>
      </c>
      <c r="AB8" s="11">
        <v>6.4516129032258063E-2</v>
      </c>
      <c r="AC8" s="11">
        <v>3.2258064516129031E-2</v>
      </c>
      <c r="AD8" s="11">
        <v>0</v>
      </c>
      <c r="AE8" s="11">
        <v>0</v>
      </c>
      <c r="AF8" s="11">
        <v>0</v>
      </c>
      <c r="AG8" s="11">
        <v>3.2258064516129031E-2</v>
      </c>
      <c r="AH8" s="11">
        <v>0</v>
      </c>
      <c r="AI8" s="11">
        <v>0</v>
      </c>
      <c r="AJ8" s="11">
        <v>0</v>
      </c>
      <c r="AK8" s="11">
        <v>0</v>
      </c>
      <c r="AL8" s="11">
        <v>6.4516129032258063E-2</v>
      </c>
      <c r="AM8" s="41">
        <v>1</v>
      </c>
    </row>
    <row r="9" spans="1:39" x14ac:dyDescent="0.35">
      <c r="A9" s="98"/>
      <c r="B9" s="32" t="s">
        <v>187</v>
      </c>
      <c r="C9" s="32">
        <v>1</v>
      </c>
      <c r="D9" s="33">
        <f t="shared" si="1"/>
        <v>5.2631578947368418E-2</v>
      </c>
      <c r="E9" s="98"/>
      <c r="F9" s="99"/>
      <c r="G9" s="100"/>
      <c r="H9" s="100"/>
      <c r="J9" s="9" t="s">
        <v>276</v>
      </c>
      <c r="K9" s="10">
        <v>18</v>
      </c>
      <c r="L9" s="11">
        <v>5.027932960893855E-2</v>
      </c>
      <c r="P9" s="52" t="s">
        <v>308</v>
      </c>
      <c r="Q9" s="11">
        <v>0</v>
      </c>
      <c r="R9" s="11">
        <v>0</v>
      </c>
      <c r="S9" s="11">
        <v>0</v>
      </c>
      <c r="T9" s="11">
        <v>0</v>
      </c>
      <c r="U9" s="11">
        <v>0</v>
      </c>
      <c r="V9" s="11">
        <v>0</v>
      </c>
      <c r="W9" s="11">
        <v>1</v>
      </c>
      <c r="X9" s="11">
        <v>0</v>
      </c>
      <c r="Y9" s="11">
        <v>0</v>
      </c>
      <c r="Z9" s="11">
        <v>0</v>
      </c>
      <c r="AA9" s="11">
        <v>0</v>
      </c>
      <c r="AB9" s="11">
        <v>0</v>
      </c>
      <c r="AC9" s="11">
        <v>0</v>
      </c>
      <c r="AD9" s="11">
        <v>0</v>
      </c>
      <c r="AE9" s="11">
        <v>0</v>
      </c>
      <c r="AF9" s="11">
        <v>0</v>
      </c>
      <c r="AG9" s="11">
        <v>0</v>
      </c>
      <c r="AH9" s="11">
        <v>0</v>
      </c>
      <c r="AI9" s="11">
        <v>0</v>
      </c>
      <c r="AJ9" s="11">
        <v>0</v>
      </c>
      <c r="AK9" s="11">
        <v>0</v>
      </c>
      <c r="AL9" s="11">
        <v>0</v>
      </c>
      <c r="AM9" s="41">
        <v>1</v>
      </c>
    </row>
    <row r="10" spans="1:39" x14ac:dyDescent="0.35">
      <c r="A10" s="10" t="s">
        <v>306</v>
      </c>
      <c r="B10" s="10" t="s">
        <v>189</v>
      </c>
      <c r="C10" s="10">
        <v>9</v>
      </c>
      <c r="D10" s="11">
        <f>C10/$E$10</f>
        <v>1</v>
      </c>
      <c r="E10" s="10">
        <v>9</v>
      </c>
      <c r="F10" s="11">
        <f>E10/SUM($E$3:$E$56)</f>
        <v>2.5139664804469275E-2</v>
      </c>
      <c r="G10" s="12">
        <v>7465.8137500000003</v>
      </c>
      <c r="H10" s="12">
        <f>G10*F10</f>
        <v>187.68805516759778</v>
      </c>
      <c r="J10" s="9" t="s">
        <v>266</v>
      </c>
      <c r="K10" s="10">
        <v>17</v>
      </c>
      <c r="L10" s="11">
        <v>4.7486033519553071E-2</v>
      </c>
      <c r="P10" s="52" t="s">
        <v>274</v>
      </c>
      <c r="Q10" s="11">
        <v>0</v>
      </c>
      <c r="R10" s="11">
        <v>0</v>
      </c>
      <c r="S10" s="11">
        <v>0</v>
      </c>
      <c r="T10" s="11">
        <v>1</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41">
        <v>1</v>
      </c>
    </row>
    <row r="11" spans="1:39" x14ac:dyDescent="0.35">
      <c r="A11" s="98" t="s">
        <v>269</v>
      </c>
      <c r="B11" s="32" t="s">
        <v>159</v>
      </c>
      <c r="C11" s="32">
        <v>1</v>
      </c>
      <c r="D11" s="33">
        <f>C11/$E$11</f>
        <v>1.7857142857142856E-2</v>
      </c>
      <c r="E11" s="98">
        <v>56</v>
      </c>
      <c r="F11" s="99">
        <f>E11/SUM($E$3:$E$56)</f>
        <v>0.15642458100558659</v>
      </c>
      <c r="G11" s="100">
        <v>6473.1692592592581</v>
      </c>
      <c r="H11" s="100">
        <f>G11*F11</f>
        <v>1012.5627891578728</v>
      </c>
      <c r="J11" s="9" t="s">
        <v>307</v>
      </c>
      <c r="K11" s="10">
        <v>16</v>
      </c>
      <c r="L11" s="11">
        <v>4.4692737430167599E-2</v>
      </c>
      <c r="P11" s="52" t="s">
        <v>83</v>
      </c>
      <c r="Q11" s="11">
        <v>0</v>
      </c>
      <c r="R11" s="11">
        <v>0</v>
      </c>
      <c r="S11" s="11">
        <v>0</v>
      </c>
      <c r="T11" s="11">
        <v>1</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41">
        <v>1</v>
      </c>
    </row>
    <row r="12" spans="1:39" x14ac:dyDescent="0.35">
      <c r="A12" s="98"/>
      <c r="B12" s="32" t="s">
        <v>62</v>
      </c>
      <c r="C12" s="32">
        <v>53</v>
      </c>
      <c r="D12" s="33">
        <f t="shared" ref="D12:D13" si="2">C12/$E$11</f>
        <v>0.9464285714285714</v>
      </c>
      <c r="E12" s="98"/>
      <c r="F12" s="99"/>
      <c r="G12" s="100"/>
      <c r="H12" s="100"/>
      <c r="J12" s="9" t="s">
        <v>275</v>
      </c>
      <c r="K12" s="10">
        <v>11</v>
      </c>
      <c r="L12" s="11">
        <v>3.0726256983240222E-2</v>
      </c>
      <c r="P12" s="52" t="s">
        <v>266</v>
      </c>
      <c r="Q12" s="11">
        <v>0</v>
      </c>
      <c r="R12" s="11">
        <v>0</v>
      </c>
      <c r="S12" s="11">
        <v>0</v>
      </c>
      <c r="T12" s="11">
        <v>0</v>
      </c>
      <c r="U12" s="11">
        <v>0</v>
      </c>
      <c r="V12" s="11">
        <v>0</v>
      </c>
      <c r="W12" s="11">
        <v>5.8823529411764705E-2</v>
      </c>
      <c r="X12" s="11">
        <v>0</v>
      </c>
      <c r="Y12" s="11">
        <v>0</v>
      </c>
      <c r="Z12" s="11">
        <v>0</v>
      </c>
      <c r="AA12" s="11">
        <v>0</v>
      </c>
      <c r="AB12" s="11">
        <v>0</v>
      </c>
      <c r="AC12" s="11">
        <v>0</v>
      </c>
      <c r="AD12" s="11">
        <v>0</v>
      </c>
      <c r="AE12" s="11">
        <v>0</v>
      </c>
      <c r="AF12" s="11">
        <v>0</v>
      </c>
      <c r="AG12" s="11">
        <v>0</v>
      </c>
      <c r="AH12" s="11">
        <v>0</v>
      </c>
      <c r="AI12" s="11">
        <v>0</v>
      </c>
      <c r="AJ12" s="11">
        <v>0</v>
      </c>
      <c r="AK12" s="11">
        <v>0</v>
      </c>
      <c r="AL12" s="11">
        <v>0.94117647058823528</v>
      </c>
      <c r="AM12" s="41">
        <v>1</v>
      </c>
    </row>
    <row r="13" spans="1:39" x14ac:dyDescent="0.35">
      <c r="A13" s="98"/>
      <c r="B13" s="32" t="s">
        <v>161</v>
      </c>
      <c r="C13" s="32">
        <v>2</v>
      </c>
      <c r="D13" s="33">
        <f t="shared" si="2"/>
        <v>3.5714285714285712E-2</v>
      </c>
      <c r="E13" s="98"/>
      <c r="F13" s="99"/>
      <c r="G13" s="100"/>
      <c r="H13" s="100"/>
      <c r="J13" s="9" t="s">
        <v>306</v>
      </c>
      <c r="K13" s="10">
        <v>9</v>
      </c>
      <c r="L13" s="11">
        <v>2.5139664804469275E-2</v>
      </c>
      <c r="P13" s="52" t="s">
        <v>276</v>
      </c>
      <c r="Q13" s="11">
        <v>0</v>
      </c>
      <c r="R13" s="11">
        <v>0</v>
      </c>
      <c r="S13" s="11">
        <v>0</v>
      </c>
      <c r="T13" s="11">
        <v>0</v>
      </c>
      <c r="U13" s="11">
        <v>0</v>
      </c>
      <c r="V13" s="11">
        <v>5.5555555555555552E-2</v>
      </c>
      <c r="W13" s="11">
        <v>0</v>
      </c>
      <c r="X13" s="11">
        <v>0.1111111111111111</v>
      </c>
      <c r="Y13" s="11">
        <v>0</v>
      </c>
      <c r="Z13" s="11">
        <v>0.16666666666666666</v>
      </c>
      <c r="AA13" s="11">
        <v>0</v>
      </c>
      <c r="AB13" s="11">
        <v>0</v>
      </c>
      <c r="AC13" s="11">
        <v>5.5555555555555552E-2</v>
      </c>
      <c r="AD13" s="11">
        <v>0</v>
      </c>
      <c r="AE13" s="11">
        <v>0</v>
      </c>
      <c r="AF13" s="11">
        <v>0</v>
      </c>
      <c r="AG13" s="11">
        <v>0.27777777777777779</v>
      </c>
      <c r="AH13" s="11">
        <v>0</v>
      </c>
      <c r="AI13" s="11">
        <v>0</v>
      </c>
      <c r="AJ13" s="11">
        <v>0</v>
      </c>
      <c r="AK13" s="11">
        <v>0</v>
      </c>
      <c r="AL13" s="11">
        <v>0.33333333333333331</v>
      </c>
      <c r="AM13" s="41">
        <v>1</v>
      </c>
    </row>
    <row r="14" spans="1:39" x14ac:dyDescent="0.35">
      <c r="A14" s="86" t="s">
        <v>264</v>
      </c>
      <c r="B14" s="10" t="s">
        <v>28</v>
      </c>
      <c r="C14" s="10">
        <v>16</v>
      </c>
      <c r="D14" s="11">
        <f>C14/$E$14</f>
        <v>0.16666666666666666</v>
      </c>
      <c r="E14" s="86">
        <v>96</v>
      </c>
      <c r="F14" s="87">
        <f>E14/SUM($E$3:$E$56)</f>
        <v>0.26815642458100558</v>
      </c>
      <c r="G14" s="88">
        <v>15665.029294117647</v>
      </c>
      <c r="H14" s="88">
        <f>G14*F14</f>
        <v>4200.6782464673015</v>
      </c>
      <c r="J14" s="9" t="s">
        <v>282</v>
      </c>
      <c r="K14" s="10">
        <v>9</v>
      </c>
      <c r="L14" s="11">
        <v>2.5139664804469275E-2</v>
      </c>
      <c r="P14" s="52" t="s">
        <v>256</v>
      </c>
      <c r="Q14" s="11">
        <v>0</v>
      </c>
      <c r="R14" s="11">
        <v>0</v>
      </c>
      <c r="S14" s="11">
        <v>0.2</v>
      </c>
      <c r="T14" s="11">
        <v>0</v>
      </c>
      <c r="U14" s="11">
        <v>0</v>
      </c>
      <c r="V14" s="11">
        <v>0.2</v>
      </c>
      <c r="W14" s="11">
        <v>0</v>
      </c>
      <c r="X14" s="11">
        <v>0</v>
      </c>
      <c r="Y14" s="11">
        <v>0</v>
      </c>
      <c r="Z14" s="11">
        <v>0</v>
      </c>
      <c r="AA14" s="11">
        <v>0</v>
      </c>
      <c r="AB14" s="11">
        <v>0</v>
      </c>
      <c r="AC14" s="11">
        <v>0</v>
      </c>
      <c r="AD14" s="11">
        <v>0</v>
      </c>
      <c r="AE14" s="11">
        <v>0.4</v>
      </c>
      <c r="AF14" s="11">
        <v>0</v>
      </c>
      <c r="AG14" s="11">
        <v>0</v>
      </c>
      <c r="AH14" s="11">
        <v>0</v>
      </c>
      <c r="AI14" s="11">
        <v>0</v>
      </c>
      <c r="AJ14" s="11">
        <v>0.2</v>
      </c>
      <c r="AK14" s="11">
        <v>0</v>
      </c>
      <c r="AL14" s="11">
        <v>0</v>
      </c>
      <c r="AM14" s="41">
        <v>1</v>
      </c>
    </row>
    <row r="15" spans="1:39" x14ac:dyDescent="0.35">
      <c r="A15" s="86"/>
      <c r="B15" s="10" t="s">
        <v>141</v>
      </c>
      <c r="C15" s="10">
        <v>7</v>
      </c>
      <c r="D15" s="11">
        <f t="shared" ref="D15:D25" si="3">C15/$E$14</f>
        <v>7.2916666666666671E-2</v>
      </c>
      <c r="E15" s="86"/>
      <c r="F15" s="87"/>
      <c r="G15" s="88"/>
      <c r="H15" s="88"/>
      <c r="J15" s="9" t="s">
        <v>265</v>
      </c>
      <c r="K15" s="10">
        <v>7</v>
      </c>
      <c r="L15" s="11">
        <v>1.9553072625698324E-2</v>
      </c>
      <c r="P15" s="52" t="s">
        <v>279</v>
      </c>
      <c r="Q15" s="11">
        <v>0</v>
      </c>
      <c r="R15" s="11">
        <v>0</v>
      </c>
      <c r="S15" s="11">
        <v>0</v>
      </c>
      <c r="T15" s="11">
        <v>0</v>
      </c>
      <c r="U15" s="11">
        <v>0</v>
      </c>
      <c r="V15" s="11">
        <v>0</v>
      </c>
      <c r="W15" s="11">
        <v>0</v>
      </c>
      <c r="X15" s="11">
        <v>0</v>
      </c>
      <c r="Y15" s="11">
        <v>0</v>
      </c>
      <c r="Z15" s="11">
        <v>0</v>
      </c>
      <c r="AA15" s="11">
        <v>0.66666666666666663</v>
      </c>
      <c r="AB15" s="11">
        <v>0</v>
      </c>
      <c r="AC15" s="11">
        <v>0</v>
      </c>
      <c r="AD15" s="11">
        <v>0</v>
      </c>
      <c r="AE15" s="11">
        <v>0</v>
      </c>
      <c r="AF15" s="11">
        <v>0</v>
      </c>
      <c r="AG15" s="11">
        <v>0.33333333333333331</v>
      </c>
      <c r="AH15" s="11">
        <v>0</v>
      </c>
      <c r="AI15" s="11">
        <v>0</v>
      </c>
      <c r="AJ15" s="11">
        <v>0</v>
      </c>
      <c r="AK15" s="11">
        <v>0</v>
      </c>
      <c r="AL15" s="11">
        <v>0</v>
      </c>
      <c r="AM15" s="41">
        <v>1</v>
      </c>
    </row>
    <row r="16" spans="1:39" x14ac:dyDescent="0.35">
      <c r="A16" s="86"/>
      <c r="B16" s="10" t="s">
        <v>142</v>
      </c>
      <c r="C16" s="10">
        <v>4</v>
      </c>
      <c r="D16" s="11">
        <f t="shared" si="3"/>
        <v>4.1666666666666664E-2</v>
      </c>
      <c r="E16" s="86"/>
      <c r="F16" s="87"/>
      <c r="G16" s="88"/>
      <c r="H16" s="88"/>
      <c r="J16" s="9" t="s">
        <v>308</v>
      </c>
      <c r="K16" s="10">
        <v>6</v>
      </c>
      <c r="L16" s="11">
        <v>1.6759776536312849E-2</v>
      </c>
      <c r="P16" s="52" t="s">
        <v>275</v>
      </c>
      <c r="Q16" s="11">
        <v>0</v>
      </c>
      <c r="R16" s="11">
        <v>0</v>
      </c>
      <c r="S16" s="11">
        <v>0</v>
      </c>
      <c r="T16" s="11">
        <v>9.0909090909090912E-2</v>
      </c>
      <c r="U16" s="11">
        <v>0</v>
      </c>
      <c r="V16" s="11">
        <v>0.63636363636363635</v>
      </c>
      <c r="W16" s="11">
        <v>0</v>
      </c>
      <c r="X16" s="11">
        <v>0</v>
      </c>
      <c r="Y16" s="11">
        <v>0</v>
      </c>
      <c r="Z16" s="11">
        <v>0</v>
      </c>
      <c r="AA16" s="11">
        <v>0</v>
      </c>
      <c r="AB16" s="11">
        <v>0</v>
      </c>
      <c r="AC16" s="11">
        <v>0</v>
      </c>
      <c r="AD16" s="11">
        <v>0</v>
      </c>
      <c r="AE16" s="11">
        <v>0</v>
      </c>
      <c r="AF16" s="11">
        <v>0</v>
      </c>
      <c r="AG16" s="11">
        <v>0.27272727272727271</v>
      </c>
      <c r="AH16" s="11">
        <v>0</v>
      </c>
      <c r="AI16" s="11">
        <v>0</v>
      </c>
      <c r="AJ16" s="11">
        <v>0</v>
      </c>
      <c r="AK16" s="11">
        <v>0</v>
      </c>
      <c r="AL16" s="11">
        <v>0</v>
      </c>
      <c r="AM16" s="41">
        <v>1</v>
      </c>
    </row>
    <row r="17" spans="1:39" x14ac:dyDescent="0.35">
      <c r="A17" s="86"/>
      <c r="B17" s="10" t="s">
        <v>143</v>
      </c>
      <c r="C17" s="10">
        <v>14</v>
      </c>
      <c r="D17" s="11">
        <f t="shared" si="3"/>
        <v>0.14583333333333334</v>
      </c>
      <c r="E17" s="86"/>
      <c r="F17" s="87"/>
      <c r="G17" s="88"/>
      <c r="H17" s="88"/>
      <c r="J17" s="9" t="s">
        <v>279</v>
      </c>
      <c r="K17" s="10">
        <v>6</v>
      </c>
      <c r="L17" s="11">
        <v>1.6759776536312849E-2</v>
      </c>
      <c r="P17" s="52" t="s">
        <v>307</v>
      </c>
      <c r="Q17" s="11">
        <v>0</v>
      </c>
      <c r="R17" s="11">
        <v>0</v>
      </c>
      <c r="S17" s="11">
        <v>0</v>
      </c>
      <c r="T17" s="11">
        <v>0</v>
      </c>
      <c r="U17" s="11">
        <v>0</v>
      </c>
      <c r="V17" s="11">
        <v>6.25E-2</v>
      </c>
      <c r="W17" s="11">
        <v>0</v>
      </c>
      <c r="X17" s="11">
        <v>0</v>
      </c>
      <c r="Y17" s="11">
        <v>0</v>
      </c>
      <c r="Z17" s="11">
        <v>0</v>
      </c>
      <c r="AA17" s="11">
        <v>0</v>
      </c>
      <c r="AB17" s="11">
        <v>6.25E-2</v>
      </c>
      <c r="AC17" s="11">
        <v>0.3125</v>
      </c>
      <c r="AD17" s="11">
        <v>0.25</v>
      </c>
      <c r="AE17" s="11">
        <v>0</v>
      </c>
      <c r="AF17" s="11">
        <v>0</v>
      </c>
      <c r="AG17" s="11">
        <v>0</v>
      </c>
      <c r="AH17" s="11">
        <v>0</v>
      </c>
      <c r="AI17" s="11">
        <v>0.125</v>
      </c>
      <c r="AJ17" s="11">
        <v>0</v>
      </c>
      <c r="AK17" s="11">
        <v>6.25E-2</v>
      </c>
      <c r="AL17" s="11">
        <v>0.125</v>
      </c>
      <c r="AM17" s="41">
        <v>1</v>
      </c>
    </row>
    <row r="18" spans="1:39" x14ac:dyDescent="0.35">
      <c r="A18" s="86"/>
      <c r="B18" s="10" t="s">
        <v>146</v>
      </c>
      <c r="C18" s="10">
        <v>1</v>
      </c>
      <c r="D18" s="11">
        <f t="shared" si="3"/>
        <v>1.0416666666666666E-2</v>
      </c>
      <c r="E18" s="86"/>
      <c r="F18" s="87"/>
      <c r="G18" s="88"/>
      <c r="H18" s="88"/>
      <c r="J18" s="9" t="s">
        <v>274</v>
      </c>
      <c r="K18" s="10">
        <v>5</v>
      </c>
      <c r="L18" s="11">
        <v>1.3966480446927373E-2</v>
      </c>
      <c r="P18" s="52" t="s">
        <v>309</v>
      </c>
      <c r="Q18" s="11">
        <v>0</v>
      </c>
      <c r="R18" s="11">
        <v>0</v>
      </c>
      <c r="S18" s="11">
        <v>0</v>
      </c>
      <c r="T18" s="11">
        <v>0</v>
      </c>
      <c r="U18" s="11">
        <v>0</v>
      </c>
      <c r="V18" s="11">
        <v>0</v>
      </c>
      <c r="W18" s="11">
        <v>0</v>
      </c>
      <c r="X18" s="11">
        <v>0</v>
      </c>
      <c r="Y18" s="11">
        <v>0</v>
      </c>
      <c r="Z18" s="11">
        <v>0</v>
      </c>
      <c r="AA18" s="11">
        <v>0.33333333333333331</v>
      </c>
      <c r="AB18" s="11">
        <v>0</v>
      </c>
      <c r="AC18" s="11">
        <v>0</v>
      </c>
      <c r="AD18" s="11">
        <v>0</v>
      </c>
      <c r="AE18" s="11">
        <v>0.66666666666666663</v>
      </c>
      <c r="AF18" s="11">
        <v>0</v>
      </c>
      <c r="AG18" s="11">
        <v>0</v>
      </c>
      <c r="AH18" s="11">
        <v>0</v>
      </c>
      <c r="AI18" s="11">
        <v>0</v>
      </c>
      <c r="AJ18" s="11">
        <v>0</v>
      </c>
      <c r="AK18" s="11">
        <v>0</v>
      </c>
      <c r="AL18" s="11">
        <v>0</v>
      </c>
      <c r="AM18" s="41">
        <v>1</v>
      </c>
    </row>
    <row r="19" spans="1:39" x14ac:dyDescent="0.35">
      <c r="A19" s="86"/>
      <c r="B19" s="10" t="s">
        <v>147</v>
      </c>
      <c r="C19" s="10">
        <v>2</v>
      </c>
      <c r="D19" s="11">
        <f t="shared" si="3"/>
        <v>2.0833333333333332E-2</v>
      </c>
      <c r="E19" s="86"/>
      <c r="F19" s="87"/>
      <c r="G19" s="88"/>
      <c r="H19" s="88"/>
      <c r="J19" s="9" t="s">
        <v>256</v>
      </c>
      <c r="K19" s="10">
        <v>5</v>
      </c>
      <c r="L19" s="11">
        <v>1.3966480446927373E-2</v>
      </c>
      <c r="P19" s="52" t="s">
        <v>305</v>
      </c>
      <c r="Q19" s="11">
        <v>8.3333333333333329E-2</v>
      </c>
      <c r="R19" s="11">
        <v>0</v>
      </c>
      <c r="S19" s="11">
        <v>8.3333333333333329E-2</v>
      </c>
      <c r="T19" s="11">
        <v>4.1666666666666664E-2</v>
      </c>
      <c r="U19" s="11">
        <v>0</v>
      </c>
      <c r="V19" s="11">
        <v>8.3333333333333329E-2</v>
      </c>
      <c r="W19" s="11">
        <v>0.125</v>
      </c>
      <c r="X19" s="11">
        <v>0</v>
      </c>
      <c r="Y19" s="11">
        <v>4.1666666666666664E-2</v>
      </c>
      <c r="Z19" s="11">
        <v>0</v>
      </c>
      <c r="AA19" s="11">
        <v>0</v>
      </c>
      <c r="AB19" s="11">
        <v>0</v>
      </c>
      <c r="AC19" s="11">
        <v>0</v>
      </c>
      <c r="AD19" s="11">
        <v>0</v>
      </c>
      <c r="AE19" s="11">
        <v>0</v>
      </c>
      <c r="AF19" s="11">
        <v>8.3333333333333329E-2</v>
      </c>
      <c r="AG19" s="11">
        <v>8.3333333333333329E-2</v>
      </c>
      <c r="AH19" s="11">
        <v>0</v>
      </c>
      <c r="AI19" s="11">
        <v>0</v>
      </c>
      <c r="AJ19" s="11">
        <v>4.1666666666666664E-2</v>
      </c>
      <c r="AK19" s="11">
        <v>0</v>
      </c>
      <c r="AL19" s="11">
        <v>0.33333333333333331</v>
      </c>
      <c r="AM19" s="41">
        <v>1</v>
      </c>
    </row>
    <row r="20" spans="1:39" x14ac:dyDescent="0.35">
      <c r="A20" s="86"/>
      <c r="B20" s="10" t="s">
        <v>148</v>
      </c>
      <c r="C20" s="10">
        <v>2</v>
      </c>
      <c r="D20" s="11">
        <f t="shared" si="3"/>
        <v>2.0833333333333332E-2</v>
      </c>
      <c r="E20" s="86"/>
      <c r="F20" s="87"/>
      <c r="G20" s="88"/>
      <c r="H20" s="88"/>
      <c r="J20" s="9" t="s">
        <v>309</v>
      </c>
      <c r="K20" s="10">
        <v>3</v>
      </c>
      <c r="L20" s="11">
        <v>8.3798882681564244E-3</v>
      </c>
      <c r="P20" s="52" t="s">
        <v>282</v>
      </c>
      <c r="Q20" s="11">
        <v>0.1111111111111111</v>
      </c>
      <c r="R20" s="11">
        <v>0</v>
      </c>
      <c r="S20" s="11">
        <v>0</v>
      </c>
      <c r="T20" s="11">
        <v>0.1111111111111111</v>
      </c>
      <c r="U20" s="11">
        <v>0</v>
      </c>
      <c r="V20" s="11">
        <v>0.1111111111111111</v>
      </c>
      <c r="W20" s="11">
        <v>0.22222222222222221</v>
      </c>
      <c r="X20" s="11">
        <v>0</v>
      </c>
      <c r="Y20" s="11">
        <v>0</v>
      </c>
      <c r="Z20" s="11">
        <v>0</v>
      </c>
      <c r="AA20" s="11">
        <v>0</v>
      </c>
      <c r="AB20" s="11">
        <v>0</v>
      </c>
      <c r="AC20" s="11">
        <v>0.1111111111111111</v>
      </c>
      <c r="AD20" s="11">
        <v>0</v>
      </c>
      <c r="AE20" s="11">
        <v>0</v>
      </c>
      <c r="AF20" s="11">
        <v>0</v>
      </c>
      <c r="AG20" s="11">
        <v>0.33333333333333331</v>
      </c>
      <c r="AH20" s="11">
        <v>0</v>
      </c>
      <c r="AI20" s="11">
        <v>0</v>
      </c>
      <c r="AJ20" s="11">
        <v>0</v>
      </c>
      <c r="AK20" s="11">
        <v>0</v>
      </c>
      <c r="AL20" s="11">
        <v>0</v>
      </c>
      <c r="AM20" s="41">
        <v>1</v>
      </c>
    </row>
    <row r="21" spans="1:39" x14ac:dyDescent="0.35">
      <c r="A21" s="86"/>
      <c r="B21" s="10" t="s">
        <v>149</v>
      </c>
      <c r="C21" s="10">
        <v>17</v>
      </c>
      <c r="D21" s="11">
        <f t="shared" si="3"/>
        <v>0.17708333333333334</v>
      </c>
      <c r="E21" s="86"/>
      <c r="F21" s="87"/>
      <c r="G21" s="88"/>
      <c r="H21" s="88"/>
      <c r="P21" s="53" t="s">
        <v>283</v>
      </c>
      <c r="Q21" s="41">
        <v>1.3966480446927373E-2</v>
      </c>
      <c r="R21" s="41">
        <v>8.3798882681564244E-3</v>
      </c>
      <c r="S21" s="41">
        <v>2.5139664804469275E-2</v>
      </c>
      <c r="T21" s="41">
        <v>8.6592178770949726E-2</v>
      </c>
      <c r="U21" s="41">
        <v>2.7932960893854749E-3</v>
      </c>
      <c r="V21" s="41">
        <v>0.12849162011173185</v>
      </c>
      <c r="W21" s="41">
        <v>9.217877094972067E-2</v>
      </c>
      <c r="X21" s="41">
        <v>5.5865921787709499E-3</v>
      </c>
      <c r="Y21" s="41">
        <v>1.11731843575419E-2</v>
      </c>
      <c r="Z21" s="41">
        <v>3.9106145251396648E-2</v>
      </c>
      <c r="AA21" s="41">
        <v>1.9553072625698324E-2</v>
      </c>
      <c r="AB21" s="41">
        <v>3.0726256983240222E-2</v>
      </c>
      <c r="AC21" s="41">
        <v>0.11452513966480447</v>
      </c>
      <c r="AD21" s="41">
        <v>1.11731843575419E-2</v>
      </c>
      <c r="AE21" s="41">
        <v>1.3966480446927373E-2</v>
      </c>
      <c r="AF21" s="41">
        <v>8.3798882681564244E-3</v>
      </c>
      <c r="AG21" s="41">
        <v>9.4972067039106142E-2</v>
      </c>
      <c r="AH21" s="41">
        <v>8.3798882681564244E-3</v>
      </c>
      <c r="AI21" s="41">
        <v>5.8659217877094973E-2</v>
      </c>
      <c r="AJ21" s="41">
        <v>2.7932960893854747E-2</v>
      </c>
      <c r="AK21" s="41">
        <v>4.7486033519553071E-2</v>
      </c>
      <c r="AL21" s="41">
        <v>0.15083798882681565</v>
      </c>
      <c r="AM21" s="41">
        <v>1</v>
      </c>
    </row>
    <row r="22" spans="1:39" ht="31.15" customHeight="1" x14ac:dyDescent="0.35">
      <c r="A22" s="86"/>
      <c r="B22" s="10" t="s">
        <v>151</v>
      </c>
      <c r="C22" s="10">
        <v>1</v>
      </c>
      <c r="D22" s="11">
        <f t="shared" si="3"/>
        <v>1.0416666666666666E-2</v>
      </c>
      <c r="E22" s="86"/>
      <c r="F22" s="87"/>
      <c r="G22" s="88"/>
      <c r="H22" s="88"/>
      <c r="J22" s="79" t="s">
        <v>357</v>
      </c>
      <c r="K22" s="79"/>
      <c r="L22" s="79"/>
      <c r="M22" s="79"/>
      <c r="N22" s="79"/>
    </row>
    <row r="23" spans="1:39" x14ac:dyDescent="0.35">
      <c r="A23" s="86"/>
      <c r="B23" s="10" t="s">
        <v>152</v>
      </c>
      <c r="C23" s="10">
        <v>29</v>
      </c>
      <c r="D23" s="11">
        <f t="shared" si="3"/>
        <v>0.30208333333333331</v>
      </c>
      <c r="E23" s="86"/>
      <c r="F23" s="87"/>
      <c r="G23" s="88"/>
      <c r="H23" s="88"/>
      <c r="J23" s="8" t="s">
        <v>442</v>
      </c>
      <c r="K23" s="8" t="s">
        <v>248</v>
      </c>
      <c r="L23" s="8" t="s">
        <v>304</v>
      </c>
      <c r="M23" s="4" t="s">
        <v>302</v>
      </c>
      <c r="N23" s="4" t="s">
        <v>303</v>
      </c>
    </row>
    <row r="24" spans="1:39" x14ac:dyDescent="0.35">
      <c r="A24" s="86"/>
      <c r="B24" s="10" t="s">
        <v>31</v>
      </c>
      <c r="C24" s="10">
        <v>2</v>
      </c>
      <c r="D24" s="11">
        <f t="shared" si="3"/>
        <v>2.0833333333333332E-2</v>
      </c>
      <c r="E24" s="86"/>
      <c r="F24" s="87"/>
      <c r="G24" s="88"/>
      <c r="H24" s="88"/>
      <c r="J24" s="9" t="s">
        <v>313</v>
      </c>
      <c r="K24" s="10">
        <v>54</v>
      </c>
      <c r="L24" s="11">
        <v>0.15083798882681565</v>
      </c>
      <c r="M24" s="12">
        <v>23812.802307692305</v>
      </c>
      <c r="N24" s="12">
        <f t="shared" ref="N24:N45" si="4">M24*L24</f>
        <v>3591.8752084228618</v>
      </c>
    </row>
    <row r="25" spans="1:39" x14ac:dyDescent="0.35">
      <c r="A25" s="86"/>
      <c r="B25" s="10" t="s">
        <v>155</v>
      </c>
      <c r="C25" s="10">
        <v>1</v>
      </c>
      <c r="D25" s="11">
        <f t="shared" si="3"/>
        <v>1.0416666666666666E-2</v>
      </c>
      <c r="E25" s="86"/>
      <c r="F25" s="87"/>
      <c r="G25" s="88"/>
      <c r="H25" s="88"/>
      <c r="J25" s="9" t="s">
        <v>316</v>
      </c>
      <c r="K25" s="10">
        <v>46</v>
      </c>
      <c r="L25" s="11">
        <v>0.12849162011173185</v>
      </c>
      <c r="M25" s="12">
        <v>55227.551999999996</v>
      </c>
      <c r="N25" s="12">
        <f t="shared" si="4"/>
        <v>7096.2776312849155</v>
      </c>
    </row>
    <row r="26" spans="1:39" x14ac:dyDescent="0.35">
      <c r="A26" s="98" t="s">
        <v>273</v>
      </c>
      <c r="B26" s="32" t="s">
        <v>95</v>
      </c>
      <c r="C26" s="32">
        <v>1</v>
      </c>
      <c r="D26" s="33">
        <f>C26/$E$26</f>
        <v>3.2258064516129031E-2</v>
      </c>
      <c r="E26" s="98">
        <v>31</v>
      </c>
      <c r="F26" s="99">
        <f>E26/SUM($E$3:$E$56)</f>
        <v>8.6592178770949726E-2</v>
      </c>
      <c r="G26" s="100">
        <v>29960.830645161299</v>
      </c>
      <c r="H26" s="100">
        <f>G26*F26</f>
        <v>2594.3736033519563</v>
      </c>
      <c r="J26" s="9" t="s">
        <v>318</v>
      </c>
      <c r="K26" s="10">
        <v>41</v>
      </c>
      <c r="L26" s="11">
        <v>0.11452513966480447</v>
      </c>
      <c r="M26" s="12">
        <v>8571.5075609756077</v>
      </c>
      <c r="N26" s="12">
        <f t="shared" si="4"/>
        <v>981.65310055865905</v>
      </c>
    </row>
    <row r="27" spans="1:39" x14ac:dyDescent="0.35">
      <c r="A27" s="98"/>
      <c r="B27" s="32" t="s">
        <v>98</v>
      </c>
      <c r="C27" s="32">
        <v>3</v>
      </c>
      <c r="D27" s="33">
        <f t="shared" ref="D27:D31" si="5">C27/$E$26</f>
        <v>9.6774193548387094E-2</v>
      </c>
      <c r="E27" s="98"/>
      <c r="F27" s="99"/>
      <c r="G27" s="100"/>
      <c r="H27" s="100"/>
      <c r="J27" s="9" t="s">
        <v>325</v>
      </c>
      <c r="K27" s="10">
        <v>34</v>
      </c>
      <c r="L27" s="11">
        <v>9.4972067039106142E-2</v>
      </c>
      <c r="M27" s="12">
        <v>23328.90382352941</v>
      </c>
      <c r="N27" s="12">
        <f t="shared" si="4"/>
        <v>2215.5942178770947</v>
      </c>
    </row>
    <row r="28" spans="1:39" x14ac:dyDescent="0.35">
      <c r="A28" s="98"/>
      <c r="B28" s="32" t="s">
        <v>173</v>
      </c>
      <c r="C28" s="32">
        <v>5</v>
      </c>
      <c r="D28" s="33">
        <f t="shared" si="5"/>
        <v>0.16129032258064516</v>
      </c>
      <c r="E28" s="98"/>
      <c r="F28" s="99"/>
      <c r="G28" s="100"/>
      <c r="H28" s="100"/>
      <c r="J28" s="9" t="s">
        <v>315</v>
      </c>
      <c r="K28" s="10">
        <v>33</v>
      </c>
      <c r="L28" s="11">
        <v>9.217877094972067E-2</v>
      </c>
      <c r="M28" s="12">
        <v>11869.026774193549</v>
      </c>
      <c r="N28" s="12">
        <f t="shared" si="4"/>
        <v>1094.0723004144893</v>
      </c>
    </row>
    <row r="29" spans="1:39" x14ac:dyDescent="0.35">
      <c r="A29" s="98"/>
      <c r="B29" s="32" t="s">
        <v>101</v>
      </c>
      <c r="C29" s="32">
        <v>7</v>
      </c>
      <c r="D29" s="33">
        <f t="shared" si="5"/>
        <v>0.22580645161290322</v>
      </c>
      <c r="E29" s="98"/>
      <c r="F29" s="99"/>
      <c r="G29" s="100"/>
      <c r="H29" s="100"/>
      <c r="J29" s="9" t="s">
        <v>321</v>
      </c>
      <c r="K29" s="10">
        <v>31</v>
      </c>
      <c r="L29" s="11">
        <v>8.6592178770949726E-2</v>
      </c>
      <c r="M29" s="12">
        <v>348060.14709677413</v>
      </c>
      <c r="N29" s="12">
        <f t="shared" si="4"/>
        <v>30139.286480446925</v>
      </c>
    </row>
    <row r="30" spans="1:39" x14ac:dyDescent="0.35">
      <c r="A30" s="98"/>
      <c r="B30" s="32" t="s">
        <v>102</v>
      </c>
      <c r="C30" s="32">
        <v>4</v>
      </c>
      <c r="D30" s="33">
        <f t="shared" si="5"/>
        <v>0.12903225806451613</v>
      </c>
      <c r="E30" s="98"/>
      <c r="F30" s="99"/>
      <c r="G30" s="100"/>
      <c r="H30" s="100"/>
      <c r="J30" s="9" t="s">
        <v>323</v>
      </c>
      <c r="K30" s="10">
        <v>21</v>
      </c>
      <c r="L30" s="11">
        <v>5.8659217877094973E-2</v>
      </c>
      <c r="M30" s="12">
        <v>3794.6111111111113</v>
      </c>
      <c r="N30" s="12">
        <f t="shared" si="4"/>
        <v>222.58891992551213</v>
      </c>
    </row>
    <row r="31" spans="1:39" x14ac:dyDescent="0.35">
      <c r="A31" s="98"/>
      <c r="B31" s="32" t="s">
        <v>174</v>
      </c>
      <c r="C31" s="32">
        <v>11</v>
      </c>
      <c r="D31" s="33">
        <f t="shared" si="5"/>
        <v>0.35483870967741937</v>
      </c>
      <c r="E31" s="98"/>
      <c r="F31" s="99"/>
      <c r="G31" s="100"/>
      <c r="H31" s="100"/>
      <c r="J31" s="9" t="s">
        <v>326</v>
      </c>
      <c r="K31" s="10">
        <v>17</v>
      </c>
      <c r="L31" s="11">
        <v>4.7486033519553071E-2</v>
      </c>
      <c r="M31" s="12">
        <v>6133.0788235294121</v>
      </c>
      <c r="N31" s="12">
        <f t="shared" si="4"/>
        <v>291.23558659217878</v>
      </c>
    </row>
    <row r="32" spans="1:39" x14ac:dyDescent="0.35">
      <c r="A32" s="10" t="s">
        <v>308</v>
      </c>
      <c r="B32" s="10" t="s">
        <v>205</v>
      </c>
      <c r="C32" s="10">
        <v>6</v>
      </c>
      <c r="D32" s="11">
        <f>C32/$E$32</f>
        <v>1</v>
      </c>
      <c r="E32" s="10">
        <v>6</v>
      </c>
      <c r="F32" s="11">
        <f>E32/SUM($E$3:$E$56)</f>
        <v>1.6759776536312849E-2</v>
      </c>
      <c r="G32" s="12">
        <v>17626.759999999998</v>
      </c>
      <c r="H32" s="12">
        <f>G32*F32</f>
        <v>295.42055865921782</v>
      </c>
      <c r="J32" s="9" t="s">
        <v>322</v>
      </c>
      <c r="K32" s="10">
        <v>14</v>
      </c>
      <c r="L32" s="11">
        <v>3.9106145251396648E-2</v>
      </c>
      <c r="M32" s="12">
        <v>24997.558888888892</v>
      </c>
      <c r="N32" s="12">
        <f t="shared" si="4"/>
        <v>977.55816883923046</v>
      </c>
    </row>
    <row r="33" spans="1:14" x14ac:dyDescent="0.35">
      <c r="A33" s="98" t="s">
        <v>274</v>
      </c>
      <c r="B33" s="32" t="s">
        <v>218</v>
      </c>
      <c r="C33" s="32">
        <v>3</v>
      </c>
      <c r="D33" s="33">
        <f>C33/$E$33</f>
        <v>0.6</v>
      </c>
      <c r="E33" s="98">
        <v>5</v>
      </c>
      <c r="F33" s="99">
        <f>E33/SUM($E$3:$E$56)</f>
        <v>1.3966480446927373E-2</v>
      </c>
      <c r="G33" s="100">
        <v>2133963.0159999998</v>
      </c>
      <c r="H33" s="100">
        <f>G33*F33</f>
        <v>29803.952737430165</v>
      </c>
      <c r="J33" s="9" t="s">
        <v>330</v>
      </c>
      <c r="K33" s="10">
        <v>11</v>
      </c>
      <c r="L33" s="11">
        <v>3.0726256983240222E-2</v>
      </c>
      <c r="M33" s="12">
        <v>19761.299090909088</v>
      </c>
      <c r="N33" s="12">
        <f t="shared" si="4"/>
        <v>607.19075418994396</v>
      </c>
    </row>
    <row r="34" spans="1:14" x14ac:dyDescent="0.35">
      <c r="A34" s="98"/>
      <c r="B34" s="32" t="s">
        <v>85</v>
      </c>
      <c r="C34" s="32">
        <v>2</v>
      </c>
      <c r="D34" s="33">
        <f>C34/$E$33</f>
        <v>0.4</v>
      </c>
      <c r="E34" s="98"/>
      <c r="F34" s="99"/>
      <c r="G34" s="100"/>
      <c r="H34" s="100"/>
      <c r="J34" s="9" t="s">
        <v>320</v>
      </c>
      <c r="K34" s="10">
        <v>10</v>
      </c>
      <c r="L34" s="11">
        <v>2.7932960893854747E-2</v>
      </c>
      <c r="M34" s="12">
        <v>86025.364000000001</v>
      </c>
      <c r="N34" s="12">
        <f t="shared" si="4"/>
        <v>2402.94312849162</v>
      </c>
    </row>
    <row r="35" spans="1:14" x14ac:dyDescent="0.35">
      <c r="A35" s="10" t="s">
        <v>83</v>
      </c>
      <c r="B35" s="10" t="s">
        <v>200</v>
      </c>
      <c r="C35" s="10">
        <v>20</v>
      </c>
      <c r="D35" s="11">
        <f>C35/$E$35</f>
        <v>1</v>
      </c>
      <c r="E35" s="10">
        <v>20</v>
      </c>
      <c r="F35" s="11">
        <f>E35/SUM($E$3:$E$56)</f>
        <v>5.5865921787709494E-2</v>
      </c>
      <c r="G35" s="12">
        <v>3244.8319999999999</v>
      </c>
      <c r="H35" s="12">
        <f>G35*F35</f>
        <v>181.27553072625696</v>
      </c>
      <c r="J35" s="9" t="s">
        <v>319</v>
      </c>
      <c r="K35" s="10">
        <v>9</v>
      </c>
      <c r="L35" s="11">
        <v>2.5139664804469275E-2</v>
      </c>
      <c r="M35" s="12">
        <v>268158.70888888888</v>
      </c>
      <c r="N35" s="12">
        <f t="shared" si="4"/>
        <v>6741.4200558659222</v>
      </c>
    </row>
    <row r="36" spans="1:14" x14ac:dyDescent="0.35">
      <c r="A36" s="98" t="s">
        <v>266</v>
      </c>
      <c r="B36" s="32" t="s">
        <v>178</v>
      </c>
      <c r="C36" s="32">
        <v>1</v>
      </c>
      <c r="D36" s="33">
        <f>C36/$E$36</f>
        <v>5.8823529411764705E-2</v>
      </c>
      <c r="E36" s="98">
        <v>17</v>
      </c>
      <c r="F36" s="99">
        <f>E36/SUM($E$3:$E$56)</f>
        <v>4.7486033519553071E-2</v>
      </c>
      <c r="G36" s="100">
        <v>12091.768235294117</v>
      </c>
      <c r="H36" s="100">
        <f>G36*F36</f>
        <v>574.19011173184356</v>
      </c>
      <c r="J36" s="9" t="s">
        <v>327</v>
      </c>
      <c r="K36" s="10">
        <v>7</v>
      </c>
      <c r="L36" s="11">
        <v>1.9553072625698324E-2</v>
      </c>
      <c r="M36" s="12">
        <v>-3473.88</v>
      </c>
      <c r="N36" s="12">
        <f t="shared" si="4"/>
        <v>-67.925027932960901</v>
      </c>
    </row>
    <row r="37" spans="1:14" x14ac:dyDescent="0.35">
      <c r="A37" s="98"/>
      <c r="B37" s="32" t="s">
        <v>33</v>
      </c>
      <c r="C37" s="32">
        <v>1</v>
      </c>
      <c r="D37" s="33">
        <f t="shared" ref="D37:D38" si="6">C37/$E$36</f>
        <v>5.8823529411764705E-2</v>
      </c>
      <c r="E37" s="98"/>
      <c r="F37" s="99"/>
      <c r="G37" s="100"/>
      <c r="H37" s="100"/>
      <c r="J37" s="9" t="s">
        <v>265</v>
      </c>
      <c r="K37" s="10">
        <v>5</v>
      </c>
      <c r="L37" s="11">
        <v>1.3966480446927373E-2</v>
      </c>
      <c r="M37" s="12">
        <v>3771.06</v>
      </c>
      <c r="N37" s="12">
        <f t="shared" si="4"/>
        <v>52.668435754189943</v>
      </c>
    </row>
    <row r="38" spans="1:14" x14ac:dyDescent="0.35">
      <c r="A38" s="98"/>
      <c r="B38" s="32" t="s">
        <v>34</v>
      </c>
      <c r="C38" s="32">
        <v>15</v>
      </c>
      <c r="D38" s="33">
        <f t="shared" si="6"/>
        <v>0.88235294117647056</v>
      </c>
      <c r="E38" s="98"/>
      <c r="F38" s="99"/>
      <c r="G38" s="100"/>
      <c r="H38" s="100"/>
      <c r="J38" s="9" t="s">
        <v>331</v>
      </c>
      <c r="K38" s="10">
        <v>5</v>
      </c>
      <c r="L38" s="11">
        <v>1.3966480446927373E-2</v>
      </c>
      <c r="M38" s="12">
        <v>251731.49</v>
      </c>
      <c r="N38" s="12">
        <f t="shared" si="4"/>
        <v>3515.8029329608935</v>
      </c>
    </row>
    <row r="39" spans="1:14" x14ac:dyDescent="0.35">
      <c r="A39" s="86" t="s">
        <v>276</v>
      </c>
      <c r="B39" s="10" t="s">
        <v>176</v>
      </c>
      <c r="C39" s="10">
        <v>1</v>
      </c>
      <c r="D39" s="11">
        <f>C39/$E$39</f>
        <v>5.5555555555555552E-2</v>
      </c>
      <c r="E39" s="86">
        <v>18</v>
      </c>
      <c r="F39" s="87">
        <f>E39/SUM($E$3:$E$56)</f>
        <v>5.027932960893855E-2</v>
      </c>
      <c r="G39" s="88">
        <v>48245.063888888893</v>
      </c>
      <c r="H39" s="88">
        <f>G39*F39</f>
        <v>2425.7294692737432</v>
      </c>
      <c r="J39" s="9" t="s">
        <v>256</v>
      </c>
      <c r="K39" s="10">
        <v>4</v>
      </c>
      <c r="L39" s="11">
        <v>1.11731843575419E-2</v>
      </c>
      <c r="M39" s="12">
        <v>46098.26</v>
      </c>
      <c r="N39" s="12">
        <f t="shared" si="4"/>
        <v>515.06435754189943</v>
      </c>
    </row>
    <row r="40" spans="1:14" x14ac:dyDescent="0.35">
      <c r="A40" s="86"/>
      <c r="B40" s="10" t="s">
        <v>78</v>
      </c>
      <c r="C40" s="10">
        <v>17</v>
      </c>
      <c r="D40" s="11">
        <f>C40/$E$39</f>
        <v>0.94444444444444442</v>
      </c>
      <c r="E40" s="86"/>
      <c r="F40" s="87"/>
      <c r="G40" s="88"/>
      <c r="H40" s="88"/>
      <c r="J40" s="9" t="s">
        <v>328</v>
      </c>
      <c r="K40" s="10">
        <v>4</v>
      </c>
      <c r="L40" s="11">
        <v>1.11731843575419E-2</v>
      </c>
      <c r="M40" s="12">
        <v>24655.764999999999</v>
      </c>
      <c r="N40" s="12">
        <f t="shared" si="4"/>
        <v>275.48340782122904</v>
      </c>
    </row>
    <row r="41" spans="1:14" x14ac:dyDescent="0.35">
      <c r="A41" s="98" t="s">
        <v>256</v>
      </c>
      <c r="B41" s="32" t="s">
        <v>229</v>
      </c>
      <c r="C41" s="32">
        <v>1</v>
      </c>
      <c r="D41" s="33">
        <f>C41/$E$41</f>
        <v>0.2</v>
      </c>
      <c r="E41" s="98">
        <v>5</v>
      </c>
      <c r="F41" s="99">
        <f>E41/SUM($E$3:$E$56)</f>
        <v>1.3966480446927373E-2</v>
      </c>
      <c r="G41" s="100">
        <v>8777.5500000000011</v>
      </c>
      <c r="H41" s="100">
        <f>G41*F41</f>
        <v>122.59148044692738</v>
      </c>
      <c r="J41" s="9" t="s">
        <v>317</v>
      </c>
      <c r="K41" s="10">
        <v>3</v>
      </c>
      <c r="L41" s="11">
        <v>8.3798882681564244E-3</v>
      </c>
      <c r="M41" s="12">
        <v>1000</v>
      </c>
      <c r="N41" s="12">
        <f t="shared" si="4"/>
        <v>8.3798882681564244</v>
      </c>
    </row>
    <row r="42" spans="1:14" x14ac:dyDescent="0.35">
      <c r="A42" s="98"/>
      <c r="B42" s="32" t="s">
        <v>135</v>
      </c>
      <c r="C42" s="32">
        <v>2</v>
      </c>
      <c r="D42" s="33">
        <f t="shared" ref="D42:D44" si="7">C42/$E$41</f>
        <v>0.4</v>
      </c>
      <c r="E42" s="98"/>
      <c r="F42" s="99"/>
      <c r="G42" s="100"/>
      <c r="H42" s="100"/>
      <c r="J42" s="9" t="s">
        <v>332</v>
      </c>
      <c r="K42" s="10">
        <v>3</v>
      </c>
      <c r="L42" s="11">
        <v>8.3798882681564244E-3</v>
      </c>
      <c r="M42" s="12">
        <v>5527.8666666666677</v>
      </c>
      <c r="N42" s="12">
        <f t="shared" si="4"/>
        <v>46.322905027932968</v>
      </c>
    </row>
    <row r="43" spans="1:14" x14ac:dyDescent="0.35">
      <c r="A43" s="98"/>
      <c r="B43" s="32" t="s">
        <v>230</v>
      </c>
      <c r="C43" s="32">
        <v>1</v>
      </c>
      <c r="D43" s="33">
        <f t="shared" si="7"/>
        <v>0.2</v>
      </c>
      <c r="E43" s="98"/>
      <c r="F43" s="99"/>
      <c r="G43" s="100"/>
      <c r="H43" s="100"/>
      <c r="J43" s="9" t="s">
        <v>333</v>
      </c>
      <c r="K43" s="10">
        <v>3</v>
      </c>
      <c r="L43" s="11">
        <v>8.3798882681564244E-3</v>
      </c>
      <c r="M43" s="12">
        <v>30903.333333333332</v>
      </c>
      <c r="N43" s="12">
        <f t="shared" si="4"/>
        <v>258.96648044692733</v>
      </c>
    </row>
    <row r="44" spans="1:14" x14ac:dyDescent="0.35">
      <c r="A44" s="98"/>
      <c r="B44" s="32" t="s">
        <v>233</v>
      </c>
      <c r="C44" s="32">
        <v>1</v>
      </c>
      <c r="D44" s="33">
        <f t="shared" si="7"/>
        <v>0.2</v>
      </c>
      <c r="E44" s="98"/>
      <c r="F44" s="99"/>
      <c r="G44" s="100"/>
      <c r="H44" s="100"/>
      <c r="J44" s="9" t="s">
        <v>268</v>
      </c>
      <c r="K44" s="10">
        <v>2</v>
      </c>
      <c r="L44" s="11">
        <v>5.5865921787709499E-3</v>
      </c>
      <c r="M44" s="12">
        <v>3109.75</v>
      </c>
      <c r="N44" s="12">
        <f t="shared" si="4"/>
        <v>17.372905027932962</v>
      </c>
    </row>
    <row r="45" spans="1:14" x14ac:dyDescent="0.35">
      <c r="A45" s="86" t="s">
        <v>279</v>
      </c>
      <c r="B45" s="10" t="s">
        <v>222</v>
      </c>
      <c r="C45" s="10">
        <v>2</v>
      </c>
      <c r="D45" s="11">
        <f>C45/$E$45</f>
        <v>0.33333333333333331</v>
      </c>
      <c r="E45" s="86">
        <v>6</v>
      </c>
      <c r="F45" s="87">
        <f>E45/SUM($E$3:$E$56)</f>
        <v>1.6759776536312849E-2</v>
      </c>
      <c r="G45" s="88">
        <v>-4586.3950000000004</v>
      </c>
      <c r="H45" s="88">
        <f>G45*F45</f>
        <v>-76.866955307262572</v>
      </c>
      <c r="J45" s="9" t="s">
        <v>324</v>
      </c>
      <c r="K45" s="10">
        <v>1</v>
      </c>
      <c r="L45" s="11">
        <v>2.7932960893854749E-3</v>
      </c>
      <c r="M45" s="12">
        <v>22225</v>
      </c>
      <c r="N45" s="12">
        <f t="shared" si="4"/>
        <v>62.081005586592184</v>
      </c>
    </row>
    <row r="46" spans="1:14" x14ac:dyDescent="0.35">
      <c r="A46" s="86"/>
      <c r="B46" s="10" t="s">
        <v>109</v>
      </c>
      <c r="C46" s="10">
        <v>4</v>
      </c>
      <c r="D46" s="11">
        <f>C46/$E$45</f>
        <v>0.66666666666666663</v>
      </c>
      <c r="E46" s="86"/>
      <c r="F46" s="87"/>
      <c r="G46" s="88"/>
      <c r="H46" s="88"/>
    </row>
    <row r="47" spans="1:14" x14ac:dyDescent="0.35">
      <c r="A47" s="32" t="s">
        <v>275</v>
      </c>
      <c r="B47" s="32" t="s">
        <v>75</v>
      </c>
      <c r="C47" s="32">
        <v>11</v>
      </c>
      <c r="D47" s="33">
        <f>C47/$E$47</f>
        <v>1</v>
      </c>
      <c r="E47" s="32">
        <v>11</v>
      </c>
      <c r="F47" s="33">
        <f>E47/SUM($E$3:$E$56)</f>
        <v>3.0726256983240222E-2</v>
      </c>
      <c r="G47" s="34">
        <v>32226.855454545457</v>
      </c>
      <c r="H47" s="34">
        <f>G47*F47</f>
        <v>990.21064245810055</v>
      </c>
    </row>
    <row r="48" spans="1:14" x14ac:dyDescent="0.35">
      <c r="A48" s="86" t="s">
        <v>307</v>
      </c>
      <c r="B48" s="10" t="s">
        <v>180</v>
      </c>
      <c r="C48" s="10">
        <v>2</v>
      </c>
      <c r="D48" s="11">
        <f>C48/$E$48</f>
        <v>0.125</v>
      </c>
      <c r="E48" s="86">
        <v>16</v>
      </c>
      <c r="F48" s="87">
        <f>E48/SUM($E$3:$E$56)</f>
        <v>4.4692737430167599E-2</v>
      </c>
      <c r="G48" s="88">
        <v>13001.9025</v>
      </c>
      <c r="H48" s="88">
        <f>G48*F48</f>
        <v>581.0906145251397</v>
      </c>
    </row>
    <row r="49" spans="1:8" x14ac:dyDescent="0.35">
      <c r="A49" s="86"/>
      <c r="B49" s="10" t="s">
        <v>181</v>
      </c>
      <c r="C49" s="10">
        <v>1</v>
      </c>
      <c r="D49" s="11">
        <f t="shared" ref="D49:D51" si="8">C49/$E$48</f>
        <v>6.25E-2</v>
      </c>
      <c r="E49" s="86"/>
      <c r="F49" s="87"/>
      <c r="G49" s="88"/>
      <c r="H49" s="88"/>
    </row>
    <row r="50" spans="1:8" x14ac:dyDescent="0.35">
      <c r="A50" s="86"/>
      <c r="B50" s="10" t="s">
        <v>182</v>
      </c>
      <c r="C50" s="10">
        <v>11</v>
      </c>
      <c r="D50" s="11">
        <f t="shared" si="8"/>
        <v>0.6875</v>
      </c>
      <c r="E50" s="86"/>
      <c r="F50" s="87"/>
      <c r="G50" s="88"/>
      <c r="H50" s="88"/>
    </row>
    <row r="51" spans="1:8" x14ac:dyDescent="0.35">
      <c r="A51" s="86"/>
      <c r="B51" s="10" t="s">
        <v>184</v>
      </c>
      <c r="C51" s="10">
        <v>2</v>
      </c>
      <c r="D51" s="11">
        <f t="shared" si="8"/>
        <v>0.125</v>
      </c>
      <c r="E51" s="86"/>
      <c r="F51" s="87"/>
      <c r="G51" s="88"/>
      <c r="H51" s="88"/>
    </row>
    <row r="52" spans="1:8" x14ac:dyDescent="0.35">
      <c r="A52" s="32" t="s">
        <v>309</v>
      </c>
      <c r="B52" s="32" t="s">
        <v>209</v>
      </c>
      <c r="C52" s="32">
        <v>3</v>
      </c>
      <c r="D52" s="33">
        <f>C52/$E$52</f>
        <v>1</v>
      </c>
      <c r="E52" s="32">
        <v>3</v>
      </c>
      <c r="F52" s="33">
        <f>E52/SUM($E$3:$E$56)</f>
        <v>8.3798882681564244E-3</v>
      </c>
      <c r="G52" s="34">
        <v>126590.245</v>
      </c>
      <c r="H52" s="34">
        <f>G52*F52</f>
        <v>1060.8121089385475</v>
      </c>
    </row>
    <row r="53" spans="1:8" x14ac:dyDescent="0.35">
      <c r="A53" s="86" t="s">
        <v>305</v>
      </c>
      <c r="B53" s="10" t="s">
        <v>166</v>
      </c>
      <c r="C53" s="10">
        <v>8</v>
      </c>
      <c r="D53" s="11">
        <f>C53/$E$53</f>
        <v>0.33333333333333331</v>
      </c>
      <c r="E53" s="86">
        <v>24</v>
      </c>
      <c r="F53" s="87">
        <f>E53/SUM($E$3:$E$56)</f>
        <v>6.7039106145251395E-2</v>
      </c>
      <c r="G53" s="88">
        <v>194491.01500000001</v>
      </c>
      <c r="H53" s="88">
        <f>G53*F53</f>
        <v>13038.503798882683</v>
      </c>
    </row>
    <row r="54" spans="1:8" x14ac:dyDescent="0.35">
      <c r="A54" s="86"/>
      <c r="B54" s="10" t="s">
        <v>167</v>
      </c>
      <c r="C54" s="10">
        <v>1</v>
      </c>
      <c r="D54" s="11">
        <f t="shared" ref="D54:D55" si="9">C54/$E$53</f>
        <v>4.1666666666666664E-2</v>
      </c>
      <c r="E54" s="86"/>
      <c r="F54" s="87"/>
      <c r="G54" s="88"/>
      <c r="H54" s="88"/>
    </row>
    <row r="55" spans="1:8" x14ac:dyDescent="0.35">
      <c r="A55" s="86"/>
      <c r="B55" s="10" t="s">
        <v>168</v>
      </c>
      <c r="C55" s="10">
        <v>15</v>
      </c>
      <c r="D55" s="11">
        <f t="shared" si="9"/>
        <v>0.625</v>
      </c>
      <c r="E55" s="86"/>
      <c r="F55" s="87"/>
      <c r="G55" s="88"/>
      <c r="H55" s="88"/>
    </row>
    <row r="56" spans="1:8" x14ac:dyDescent="0.35">
      <c r="A56" s="98" t="s">
        <v>282</v>
      </c>
      <c r="B56" s="32" t="s">
        <v>225</v>
      </c>
      <c r="C56" s="32">
        <v>2</v>
      </c>
      <c r="D56" s="33">
        <f>C56/$E$56</f>
        <v>0.22222222222222221</v>
      </c>
      <c r="E56" s="98">
        <v>9</v>
      </c>
      <c r="F56" s="99">
        <f>E56/SUM($E$3:$E$56)</f>
        <v>2.5139664804469275E-2</v>
      </c>
      <c r="G56" s="100">
        <v>36203.445555555554</v>
      </c>
      <c r="H56" s="100">
        <f>G56*F56</f>
        <v>910.14248603351962</v>
      </c>
    </row>
    <row r="57" spans="1:8" x14ac:dyDescent="0.35">
      <c r="A57" s="98"/>
      <c r="B57" s="32" t="s">
        <v>226</v>
      </c>
      <c r="C57" s="32">
        <v>2</v>
      </c>
      <c r="D57" s="33">
        <f t="shared" ref="D57:D58" si="10">C57/$E$56</f>
        <v>0.22222222222222221</v>
      </c>
      <c r="E57" s="98"/>
      <c r="F57" s="99"/>
      <c r="G57" s="100"/>
      <c r="H57" s="100"/>
    </row>
    <row r="58" spans="1:8" x14ac:dyDescent="0.35">
      <c r="A58" s="98"/>
      <c r="B58" s="32" t="s">
        <v>227</v>
      </c>
      <c r="C58" s="32">
        <v>5</v>
      </c>
      <c r="D58" s="33">
        <f t="shared" si="10"/>
        <v>0.55555555555555558</v>
      </c>
      <c r="E58" s="98"/>
      <c r="F58" s="99"/>
      <c r="G58" s="100"/>
      <c r="H58" s="100"/>
    </row>
  </sheetData>
  <mergeCells count="69">
    <mergeCell ref="A56:A58"/>
    <mergeCell ref="E56:E58"/>
    <mergeCell ref="F56:F58"/>
    <mergeCell ref="G56:G58"/>
    <mergeCell ref="H56:H58"/>
    <mergeCell ref="A48:A51"/>
    <mergeCell ref="E48:E51"/>
    <mergeCell ref="F48:F51"/>
    <mergeCell ref="G48:G51"/>
    <mergeCell ref="H48:H51"/>
    <mergeCell ref="A53:A55"/>
    <mergeCell ref="E53:E55"/>
    <mergeCell ref="F53:F55"/>
    <mergeCell ref="G53:G55"/>
    <mergeCell ref="H53:H55"/>
    <mergeCell ref="A41:A44"/>
    <mergeCell ref="E41:E44"/>
    <mergeCell ref="F41:F44"/>
    <mergeCell ref="G41:G44"/>
    <mergeCell ref="H41:H44"/>
    <mergeCell ref="A45:A46"/>
    <mergeCell ref="E45:E46"/>
    <mergeCell ref="F45:F46"/>
    <mergeCell ref="G45:G46"/>
    <mergeCell ref="H45:H46"/>
    <mergeCell ref="A36:A38"/>
    <mergeCell ref="E36:E38"/>
    <mergeCell ref="F36:F38"/>
    <mergeCell ref="G36:G38"/>
    <mergeCell ref="H36:H38"/>
    <mergeCell ref="A39:A40"/>
    <mergeCell ref="E39:E40"/>
    <mergeCell ref="F39:F40"/>
    <mergeCell ref="G39:G40"/>
    <mergeCell ref="H39:H40"/>
    <mergeCell ref="A26:A31"/>
    <mergeCell ref="E26:E31"/>
    <mergeCell ref="F26:F31"/>
    <mergeCell ref="G26:G31"/>
    <mergeCell ref="H26:H31"/>
    <mergeCell ref="A33:A34"/>
    <mergeCell ref="E33:E34"/>
    <mergeCell ref="F33:F34"/>
    <mergeCell ref="G33:G34"/>
    <mergeCell ref="H33:H34"/>
    <mergeCell ref="J22:N22"/>
    <mergeCell ref="A7:A9"/>
    <mergeCell ref="E7:E9"/>
    <mergeCell ref="F7:F9"/>
    <mergeCell ref="G7:G9"/>
    <mergeCell ref="H7:H9"/>
    <mergeCell ref="A11:A13"/>
    <mergeCell ref="E11:E13"/>
    <mergeCell ref="F11:F13"/>
    <mergeCell ref="G11:G13"/>
    <mergeCell ref="H11:H13"/>
    <mergeCell ref="A14:A25"/>
    <mergeCell ref="E14:E25"/>
    <mergeCell ref="F14:F25"/>
    <mergeCell ref="G14:G25"/>
    <mergeCell ref="H14:H25"/>
    <mergeCell ref="A1:H1"/>
    <mergeCell ref="J1:L1"/>
    <mergeCell ref="P1:AM1"/>
    <mergeCell ref="A3:A6"/>
    <mergeCell ref="E3:E6"/>
    <mergeCell ref="F3:F6"/>
    <mergeCell ref="G3:G6"/>
    <mergeCell ref="H3:H6"/>
  </mergeCells>
  <conditionalFormatting sqref="D3:D58">
    <cfRule type="colorScale" priority="9">
      <colorScale>
        <cfvo type="min"/>
        <cfvo type="max"/>
        <color rgb="FFFCFCFF"/>
        <color rgb="FFF8696B"/>
      </colorScale>
    </cfRule>
  </conditionalFormatting>
  <conditionalFormatting sqref="F3:F58">
    <cfRule type="colorScale" priority="8">
      <colorScale>
        <cfvo type="min"/>
        <cfvo type="max"/>
        <color rgb="FFFCFCFF"/>
        <color rgb="FFF8696B"/>
      </colorScale>
    </cfRule>
  </conditionalFormatting>
  <conditionalFormatting sqref="G3:G58">
    <cfRule type="colorScale" priority="7">
      <colorScale>
        <cfvo type="min"/>
        <cfvo type="max"/>
        <color rgb="FFFCFCFF"/>
        <color rgb="FFF8696B"/>
      </colorScale>
    </cfRule>
  </conditionalFormatting>
  <conditionalFormatting sqref="H3:H58">
    <cfRule type="colorScale" priority="6">
      <colorScale>
        <cfvo type="min"/>
        <cfvo type="max"/>
        <color rgb="FFFCFCFF"/>
        <color rgb="FFF8696B"/>
      </colorScale>
    </cfRule>
  </conditionalFormatting>
  <conditionalFormatting sqref="L3:L20">
    <cfRule type="colorScale" priority="5">
      <colorScale>
        <cfvo type="min"/>
        <cfvo type="max"/>
        <color rgb="FFFCFCFF"/>
        <color rgb="FFF8696B"/>
      </colorScale>
    </cfRule>
  </conditionalFormatting>
  <conditionalFormatting sqref="L24:L45">
    <cfRule type="colorScale" priority="4">
      <colorScale>
        <cfvo type="min"/>
        <cfvo type="max"/>
        <color rgb="FFFCFCFF"/>
        <color rgb="FFF8696B"/>
      </colorScale>
    </cfRule>
  </conditionalFormatting>
  <conditionalFormatting sqref="M24:M45">
    <cfRule type="colorScale" priority="3">
      <colorScale>
        <cfvo type="min"/>
        <cfvo type="max"/>
        <color rgb="FFFCFCFF"/>
        <color rgb="FFF8696B"/>
      </colorScale>
    </cfRule>
  </conditionalFormatting>
  <conditionalFormatting sqref="N24:N45">
    <cfRule type="colorScale" priority="2">
      <colorScale>
        <cfvo type="min"/>
        <cfvo type="max"/>
        <color rgb="FFFCFCFF"/>
        <color rgb="FFF8696B"/>
      </colorScale>
    </cfRule>
  </conditionalFormatting>
  <conditionalFormatting sqref="Q3:AL20">
    <cfRule type="colorScale" priority="1">
      <colorScale>
        <cfvo type="min"/>
        <cfvo type="max"/>
        <color rgb="FFFCFCFF"/>
        <color rgb="FFF8696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2"/>
  <sheetViews>
    <sheetView workbookViewId="0">
      <pane ySplit="2" topLeftCell="A3" activePane="bottomLeft" state="frozen"/>
      <selection pane="bottomLeft" activeCell="C22" sqref="C22"/>
    </sheetView>
  </sheetViews>
  <sheetFormatPr defaultRowHeight="14.5" x14ac:dyDescent="0.35"/>
  <cols>
    <col min="1" max="1" width="67.7265625" customWidth="1"/>
    <col min="2" max="2" width="36.7265625" bestFit="1" customWidth="1"/>
    <col min="3" max="3" width="16.26953125" customWidth="1"/>
    <col min="4" max="4" width="12.1796875" customWidth="1"/>
    <col min="5" max="5" width="5.26953125" bestFit="1" customWidth="1"/>
    <col min="6" max="6" width="7.1796875" bestFit="1" customWidth="1"/>
    <col min="7" max="7" width="22" bestFit="1" customWidth="1"/>
    <col min="8" max="8" width="22.7265625" bestFit="1" customWidth="1"/>
    <col min="9" max="9" width="28.26953125" bestFit="1" customWidth="1"/>
    <col min="10" max="10" width="29" bestFit="1" customWidth="1"/>
    <col min="13" max="13" width="69.1796875" bestFit="1" customWidth="1"/>
    <col min="14" max="14" width="19.1796875" bestFit="1" customWidth="1"/>
    <col min="15" max="15" width="7.1796875" bestFit="1" customWidth="1"/>
  </cols>
  <sheetData>
    <row r="1" spans="1:15" ht="31" x14ac:dyDescent="0.35">
      <c r="A1" s="79" t="s">
        <v>358</v>
      </c>
      <c r="B1" s="79"/>
      <c r="C1" s="79"/>
      <c r="D1" s="79"/>
      <c r="E1" s="79"/>
      <c r="F1" s="79"/>
      <c r="G1" s="79"/>
      <c r="H1" s="79"/>
      <c r="I1" s="79"/>
      <c r="J1" s="79"/>
      <c r="M1" s="79" t="s">
        <v>359</v>
      </c>
      <c r="N1" s="79"/>
      <c r="O1" s="79"/>
    </row>
    <row r="2" spans="1:15" x14ac:dyDescent="0.35">
      <c r="A2" s="3" t="s">
        <v>238</v>
      </c>
      <c r="B2" s="3" t="s">
        <v>343</v>
      </c>
      <c r="C2" s="3" t="s">
        <v>240</v>
      </c>
      <c r="D2" s="41" t="s">
        <v>353</v>
      </c>
      <c r="E2" s="3" t="s">
        <v>242</v>
      </c>
      <c r="F2" s="41" t="s">
        <v>243</v>
      </c>
      <c r="G2" s="4" t="s">
        <v>244</v>
      </c>
      <c r="H2" s="4" t="s">
        <v>245</v>
      </c>
      <c r="I2" s="3" t="s">
        <v>246</v>
      </c>
      <c r="J2" s="3" t="s">
        <v>247</v>
      </c>
      <c r="M2" s="8" t="s">
        <v>238</v>
      </c>
      <c r="N2" s="8" t="s">
        <v>248</v>
      </c>
      <c r="O2" s="8" t="s">
        <v>243</v>
      </c>
    </row>
    <row r="3" spans="1:15" x14ac:dyDescent="0.35">
      <c r="A3" s="30" t="s">
        <v>269</v>
      </c>
      <c r="B3" s="30" t="s">
        <v>62</v>
      </c>
      <c r="C3" s="10">
        <v>2</v>
      </c>
      <c r="D3" s="11">
        <f>C3/E3</f>
        <v>1</v>
      </c>
      <c r="E3" s="10">
        <v>2</v>
      </c>
      <c r="F3" s="11">
        <f>E3/SUM($E$3:$E$12)</f>
        <v>0.14285714285714285</v>
      </c>
      <c r="G3" s="12">
        <v>8004.73</v>
      </c>
      <c r="H3" s="12">
        <f>G3*F3</f>
        <v>1143.532857142857</v>
      </c>
      <c r="I3" s="10">
        <v>236</v>
      </c>
      <c r="J3" s="13">
        <f>I3*F3</f>
        <v>33.714285714285715</v>
      </c>
      <c r="M3" s="9" t="s">
        <v>268</v>
      </c>
      <c r="N3" s="10">
        <v>4</v>
      </c>
      <c r="O3" s="11">
        <v>0.2857142857142857</v>
      </c>
    </row>
    <row r="4" spans="1:15" x14ac:dyDescent="0.35">
      <c r="A4" s="31" t="s">
        <v>271</v>
      </c>
      <c r="B4" s="31" t="s">
        <v>89</v>
      </c>
      <c r="C4" s="32">
        <v>1</v>
      </c>
      <c r="D4" s="33">
        <f t="shared" ref="D4:D10" si="0">C4/E4</f>
        <v>1</v>
      </c>
      <c r="E4" s="32">
        <v>1</v>
      </c>
      <c r="F4" s="33">
        <f t="shared" ref="F4:F11" si="1">E4/SUM($E$3:$E$12)</f>
        <v>7.1428571428571425E-2</v>
      </c>
      <c r="G4" s="34">
        <v>0</v>
      </c>
      <c r="H4" s="34">
        <f>G4*F4</f>
        <v>0</v>
      </c>
      <c r="I4" s="32">
        <v>87</v>
      </c>
      <c r="J4" s="35">
        <f t="shared" ref="J4:J11" si="2">I4*F4</f>
        <v>6.2142857142857135</v>
      </c>
      <c r="M4" s="9" t="s">
        <v>269</v>
      </c>
      <c r="N4" s="10">
        <v>2</v>
      </c>
      <c r="O4" s="11">
        <v>0.14285714285714285</v>
      </c>
    </row>
    <row r="5" spans="1:15" x14ac:dyDescent="0.35">
      <c r="A5" s="30" t="s">
        <v>264</v>
      </c>
      <c r="B5" s="30" t="s">
        <v>29</v>
      </c>
      <c r="C5" s="10">
        <v>1</v>
      </c>
      <c r="D5" s="11">
        <f t="shared" si="0"/>
        <v>1</v>
      </c>
      <c r="E5" s="10">
        <v>1</v>
      </c>
      <c r="F5" s="11">
        <f t="shared" si="1"/>
        <v>7.1428571428571425E-2</v>
      </c>
      <c r="G5" s="12">
        <v>10517.15</v>
      </c>
      <c r="H5" s="12">
        <f t="shared" ref="H5:H11" si="3">G5*F5</f>
        <v>751.22499999999991</v>
      </c>
      <c r="I5" s="10">
        <v>95</v>
      </c>
      <c r="J5" s="13">
        <f t="shared" si="2"/>
        <v>6.7857142857142856</v>
      </c>
      <c r="M5" s="9" t="s">
        <v>280</v>
      </c>
      <c r="N5" s="10">
        <v>2</v>
      </c>
      <c r="O5" s="11">
        <v>0.14285714285714285</v>
      </c>
    </row>
    <row r="6" spans="1:15" x14ac:dyDescent="0.35">
      <c r="A6" s="31" t="s">
        <v>273</v>
      </c>
      <c r="B6" s="31" t="s">
        <v>95</v>
      </c>
      <c r="C6" s="32">
        <v>1</v>
      </c>
      <c r="D6" s="33">
        <f t="shared" si="0"/>
        <v>1</v>
      </c>
      <c r="E6" s="32">
        <v>1</v>
      </c>
      <c r="F6" s="33">
        <f t="shared" si="1"/>
        <v>7.1428571428571425E-2</v>
      </c>
      <c r="G6" s="34">
        <v>5571.87</v>
      </c>
      <c r="H6" s="34">
        <f t="shared" si="3"/>
        <v>397.99071428571426</v>
      </c>
      <c r="I6" s="32">
        <v>1</v>
      </c>
      <c r="J6" s="35">
        <f t="shared" si="2"/>
        <v>7.1428571428571425E-2</v>
      </c>
      <c r="M6" s="9" t="s">
        <v>271</v>
      </c>
      <c r="N6" s="10">
        <v>1</v>
      </c>
      <c r="O6" s="11">
        <v>7.1428571428571425E-2</v>
      </c>
    </row>
    <row r="7" spans="1:15" x14ac:dyDescent="0.35">
      <c r="A7" s="30" t="s">
        <v>266</v>
      </c>
      <c r="B7" s="30" t="s">
        <v>33</v>
      </c>
      <c r="C7" s="10">
        <v>1</v>
      </c>
      <c r="D7" s="11">
        <f t="shared" si="0"/>
        <v>1</v>
      </c>
      <c r="E7" s="10">
        <v>1</v>
      </c>
      <c r="F7" s="11">
        <f t="shared" si="1"/>
        <v>7.1428571428571425E-2</v>
      </c>
      <c r="G7" s="12">
        <v>26127.93</v>
      </c>
      <c r="H7" s="12">
        <f t="shared" si="3"/>
        <v>1866.2807142857141</v>
      </c>
      <c r="I7" s="10" t="s">
        <v>295</v>
      </c>
      <c r="J7" s="13" t="s">
        <v>295</v>
      </c>
      <c r="M7" s="9" t="s">
        <v>264</v>
      </c>
      <c r="N7" s="10">
        <v>1</v>
      </c>
      <c r="O7" s="11">
        <v>7.1428571428571425E-2</v>
      </c>
    </row>
    <row r="8" spans="1:15" x14ac:dyDescent="0.35">
      <c r="A8" s="31" t="s">
        <v>276</v>
      </c>
      <c r="B8" s="31" t="s">
        <v>78</v>
      </c>
      <c r="C8" s="32">
        <v>1</v>
      </c>
      <c r="D8" s="33">
        <f t="shared" si="0"/>
        <v>1</v>
      </c>
      <c r="E8" s="32">
        <v>1</v>
      </c>
      <c r="F8" s="33">
        <f t="shared" si="1"/>
        <v>7.1428571428571425E-2</v>
      </c>
      <c r="G8" s="34">
        <v>0</v>
      </c>
      <c r="H8" s="34">
        <f t="shared" si="3"/>
        <v>0</v>
      </c>
      <c r="I8" s="32">
        <v>6</v>
      </c>
      <c r="J8" s="35">
        <f t="shared" si="2"/>
        <v>0.42857142857142855</v>
      </c>
      <c r="M8" s="9" t="s">
        <v>273</v>
      </c>
      <c r="N8" s="10">
        <v>1</v>
      </c>
      <c r="O8" s="11">
        <v>7.1428571428571425E-2</v>
      </c>
    </row>
    <row r="9" spans="1:15" x14ac:dyDescent="0.35">
      <c r="A9" s="30" t="s">
        <v>268</v>
      </c>
      <c r="B9" s="30" t="s">
        <v>38</v>
      </c>
      <c r="C9" s="10">
        <v>4</v>
      </c>
      <c r="D9" s="11">
        <f t="shared" si="0"/>
        <v>1</v>
      </c>
      <c r="E9" s="10">
        <v>4</v>
      </c>
      <c r="F9" s="11">
        <f t="shared" si="1"/>
        <v>0.2857142857142857</v>
      </c>
      <c r="G9" s="12">
        <v>0</v>
      </c>
      <c r="H9" s="12">
        <f t="shared" si="3"/>
        <v>0</v>
      </c>
      <c r="I9" s="10">
        <v>70</v>
      </c>
      <c r="J9" s="13">
        <f t="shared" si="2"/>
        <v>20</v>
      </c>
      <c r="M9" s="9" t="s">
        <v>266</v>
      </c>
      <c r="N9" s="10">
        <v>1</v>
      </c>
      <c r="O9" s="11">
        <v>7.1428571428571425E-2</v>
      </c>
    </row>
    <row r="10" spans="1:15" x14ac:dyDescent="0.35">
      <c r="A10" s="31" t="s">
        <v>279</v>
      </c>
      <c r="B10" s="31" t="s">
        <v>104</v>
      </c>
      <c r="C10" s="32">
        <v>1</v>
      </c>
      <c r="D10" s="33">
        <f t="shared" si="0"/>
        <v>1</v>
      </c>
      <c r="E10" s="32">
        <v>1</v>
      </c>
      <c r="F10" s="33">
        <f t="shared" si="1"/>
        <v>7.1428571428571425E-2</v>
      </c>
      <c r="G10" s="34">
        <v>0</v>
      </c>
      <c r="H10" s="34">
        <f t="shared" si="3"/>
        <v>0</v>
      </c>
      <c r="I10" s="32">
        <v>32</v>
      </c>
      <c r="J10" s="35">
        <f t="shared" si="2"/>
        <v>2.2857142857142856</v>
      </c>
      <c r="M10" s="9" t="s">
        <v>276</v>
      </c>
      <c r="N10" s="10">
        <v>1</v>
      </c>
      <c r="O10" s="11">
        <v>7.1428571428571425E-2</v>
      </c>
    </row>
    <row r="11" spans="1:15" x14ac:dyDescent="0.35">
      <c r="A11" s="96" t="s">
        <v>280</v>
      </c>
      <c r="B11" s="30" t="s">
        <v>50</v>
      </c>
      <c r="C11" s="10">
        <v>1</v>
      </c>
      <c r="D11" s="11">
        <f>C11/$E$11</f>
        <v>0.5</v>
      </c>
      <c r="E11" s="86">
        <v>2</v>
      </c>
      <c r="F11" s="87">
        <f t="shared" si="1"/>
        <v>0.14285714285714285</v>
      </c>
      <c r="G11" s="88">
        <v>0</v>
      </c>
      <c r="H11" s="88">
        <f t="shared" si="3"/>
        <v>0</v>
      </c>
      <c r="I11" s="86">
        <v>18</v>
      </c>
      <c r="J11" s="89">
        <f t="shared" si="2"/>
        <v>2.5714285714285712</v>
      </c>
      <c r="M11" s="9" t="s">
        <v>279</v>
      </c>
      <c r="N11" s="10">
        <v>1</v>
      </c>
      <c r="O11" s="11">
        <v>7.1428571428571425E-2</v>
      </c>
    </row>
    <row r="12" spans="1:15" x14ac:dyDescent="0.35">
      <c r="A12" s="96"/>
      <c r="B12" s="30" t="s">
        <v>53</v>
      </c>
      <c r="C12" s="10">
        <v>1</v>
      </c>
      <c r="D12" s="11">
        <f>C12/$E$11</f>
        <v>0.5</v>
      </c>
      <c r="E12" s="86"/>
      <c r="F12" s="87"/>
      <c r="G12" s="88"/>
      <c r="H12" s="88"/>
      <c r="I12" s="86"/>
      <c r="J12" s="89"/>
    </row>
    <row r="13" spans="1:15" ht="29" x14ac:dyDescent="0.35">
      <c r="M13" s="40" t="s">
        <v>339</v>
      </c>
      <c r="N13" s="8" t="s">
        <v>285</v>
      </c>
    </row>
    <row r="14" spans="1:15" x14ac:dyDescent="0.35">
      <c r="M14" s="9" t="s">
        <v>289</v>
      </c>
      <c r="N14" s="11">
        <v>1</v>
      </c>
    </row>
    <row r="15" spans="1:15" x14ac:dyDescent="0.35">
      <c r="M15" s="9" t="s">
        <v>287</v>
      </c>
      <c r="N15" s="11">
        <v>0</v>
      </c>
    </row>
    <row r="16" spans="1:15" x14ac:dyDescent="0.35">
      <c r="M16" s="9" t="s">
        <v>288</v>
      </c>
      <c r="N16" s="11">
        <v>0</v>
      </c>
    </row>
    <row r="17" spans="13:14" x14ac:dyDescent="0.35">
      <c r="M17" s="9" t="s">
        <v>290</v>
      </c>
      <c r="N17" s="11">
        <v>0</v>
      </c>
    </row>
    <row r="18" spans="13:14" x14ac:dyDescent="0.35">
      <c r="M18" s="9" t="s">
        <v>292</v>
      </c>
      <c r="N18" s="11">
        <v>0</v>
      </c>
    </row>
    <row r="19" spans="13:14" x14ac:dyDescent="0.35">
      <c r="M19" s="9" t="s">
        <v>293</v>
      </c>
      <c r="N19" s="11">
        <v>0</v>
      </c>
    </row>
    <row r="20" spans="13:14" x14ac:dyDescent="0.35">
      <c r="M20" s="9" t="s">
        <v>286</v>
      </c>
      <c r="N20" s="11">
        <v>0</v>
      </c>
    </row>
    <row r="21" spans="13:14" x14ac:dyDescent="0.35">
      <c r="M21" s="9" t="s">
        <v>291</v>
      </c>
      <c r="N21" s="11">
        <v>0</v>
      </c>
    </row>
    <row r="22" spans="13:14" x14ac:dyDescent="0.35">
      <c r="M22" s="9" t="s">
        <v>294</v>
      </c>
      <c r="N22" s="11">
        <v>0</v>
      </c>
    </row>
  </sheetData>
  <mergeCells count="9">
    <mergeCell ref="A1:J1"/>
    <mergeCell ref="M1:O1"/>
    <mergeCell ref="A11:A12"/>
    <mergeCell ref="E11:E12"/>
    <mergeCell ref="F11:F12"/>
    <mergeCell ref="G11:G12"/>
    <mergeCell ref="H11:H12"/>
    <mergeCell ref="I11:I12"/>
    <mergeCell ref="J11:J12"/>
  </mergeCells>
  <conditionalFormatting sqref="D3:D12">
    <cfRule type="colorScale" priority="6">
      <colorScale>
        <cfvo type="min"/>
        <cfvo type="max"/>
        <color rgb="FFFCFCFF"/>
        <color rgb="FFF8696B"/>
      </colorScale>
    </cfRule>
  </conditionalFormatting>
  <conditionalFormatting sqref="F3:F12">
    <cfRule type="colorScale" priority="5">
      <colorScale>
        <cfvo type="min"/>
        <cfvo type="max"/>
        <color rgb="FFFCFCFF"/>
        <color rgb="FFF8696B"/>
      </colorScale>
    </cfRule>
  </conditionalFormatting>
  <conditionalFormatting sqref="G3:G12">
    <cfRule type="colorScale" priority="4">
      <colorScale>
        <cfvo type="min"/>
        <cfvo type="max"/>
        <color rgb="FFFCFCFF"/>
        <color rgb="FFF8696B"/>
      </colorScale>
    </cfRule>
  </conditionalFormatting>
  <conditionalFormatting sqref="G2:H2">
    <cfRule type="colorScale" priority="7">
      <colorScale>
        <cfvo type="min"/>
        <cfvo type="max"/>
        <color rgb="FFFCFCFF"/>
        <color rgb="FFF8696B"/>
      </colorScale>
    </cfRule>
  </conditionalFormatting>
  <conditionalFormatting sqref="H3:H12">
    <cfRule type="colorScale" priority="3">
      <colorScale>
        <cfvo type="min"/>
        <cfvo type="max"/>
        <color rgb="FFFCFCFF"/>
        <color rgb="FFF8696B"/>
      </colorScale>
    </cfRule>
  </conditionalFormatting>
  <conditionalFormatting sqref="N14:N22">
    <cfRule type="colorScale" priority="1">
      <colorScale>
        <cfvo type="min"/>
        <cfvo type="max"/>
        <color rgb="FFFCFCFF"/>
        <color rgb="FFF8696B"/>
      </colorScale>
    </cfRule>
  </conditionalFormatting>
  <conditionalFormatting sqref="O3:O11">
    <cfRule type="colorScale" priority="2">
      <colorScale>
        <cfvo type="min"/>
        <cfvo type="max"/>
        <color rgb="FFFCFCFF"/>
        <color rgb="FFF8696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4"/>
  <sheetViews>
    <sheetView workbookViewId="0">
      <pane ySplit="2" topLeftCell="A3" activePane="bottomLeft" state="frozen"/>
      <selection pane="bottomLeft" activeCell="J12" sqref="J12"/>
    </sheetView>
  </sheetViews>
  <sheetFormatPr defaultRowHeight="14.5" x14ac:dyDescent="0.35"/>
  <cols>
    <col min="1" max="1" width="28.1796875" bestFit="1" customWidth="1"/>
    <col min="2" max="2" width="41.7265625" bestFit="1" customWidth="1"/>
    <col min="3" max="3" width="26.26953125" bestFit="1" customWidth="1"/>
    <col min="4" max="4" width="17.54296875" style="44" bestFit="1" customWidth="1"/>
    <col min="5" max="5" width="19.81640625" bestFit="1" customWidth="1"/>
    <col min="6" max="6" width="16.1796875" style="44" bestFit="1" customWidth="1"/>
    <col min="7" max="7" width="18.1796875" style="58" bestFit="1" customWidth="1"/>
    <col min="8" max="8" width="18.81640625" style="58" bestFit="1" customWidth="1"/>
    <col min="10" max="10" width="44.1796875" bestFit="1" customWidth="1"/>
    <col min="11" max="11" width="6.1796875" bestFit="1" customWidth="1"/>
    <col min="12" max="12" width="6" bestFit="1" customWidth="1"/>
    <col min="13" max="13" width="19.453125" bestFit="1" customWidth="1"/>
    <col min="14" max="14" width="20.26953125" bestFit="1" customWidth="1"/>
    <col min="16" max="16" width="29" bestFit="1" customWidth="1"/>
    <col min="17" max="17" width="8.26953125" bestFit="1" customWidth="1"/>
    <col min="18" max="18" width="13.453125" bestFit="1" customWidth="1"/>
    <col min="19" max="19" width="6" bestFit="1" customWidth="1"/>
    <col min="20" max="20" width="24" bestFit="1" customWidth="1"/>
    <col min="21" max="21" width="11.81640625" bestFit="1" customWidth="1"/>
    <col min="22" max="22" width="9.7265625" bestFit="1" customWidth="1"/>
    <col min="23" max="23" width="14.26953125" bestFit="1" customWidth="1"/>
    <col min="24" max="24" width="9.54296875" bestFit="1" customWidth="1"/>
    <col min="25" max="25" width="12" bestFit="1" customWidth="1"/>
    <col min="26" max="26" width="9.26953125" bestFit="1" customWidth="1"/>
    <col min="27" max="27" width="45.7265625" bestFit="1" customWidth="1"/>
    <col min="28" max="28" width="7.26953125" bestFit="1" customWidth="1"/>
    <col min="29" max="29" width="10.7265625" bestFit="1" customWidth="1"/>
  </cols>
  <sheetData>
    <row r="1" spans="1:29" ht="58.15" customHeight="1" x14ac:dyDescent="0.35">
      <c r="A1" s="79" t="s">
        <v>360</v>
      </c>
      <c r="B1" s="79"/>
      <c r="C1" s="79"/>
      <c r="D1" s="79"/>
      <c r="E1" s="79"/>
      <c r="F1" s="79"/>
      <c r="G1" s="79"/>
      <c r="H1" s="79"/>
      <c r="J1" s="79" t="s">
        <v>361</v>
      </c>
      <c r="K1" s="79"/>
      <c r="L1" s="79"/>
      <c r="P1" s="79" t="s">
        <v>362</v>
      </c>
      <c r="Q1" s="79"/>
      <c r="R1" s="79"/>
      <c r="S1" s="79"/>
      <c r="T1" s="79"/>
      <c r="U1" s="79"/>
      <c r="V1" s="79"/>
      <c r="W1" s="79"/>
      <c r="X1" s="79"/>
      <c r="Y1" s="79"/>
      <c r="Z1" s="79"/>
      <c r="AA1" s="79"/>
      <c r="AB1" s="79"/>
      <c r="AC1" s="79"/>
    </row>
    <row r="2" spans="1:29" x14ac:dyDescent="0.35">
      <c r="A2" s="8" t="s">
        <v>238</v>
      </c>
      <c r="B2" s="8" t="s">
        <v>239</v>
      </c>
      <c r="C2" s="8" t="s">
        <v>299</v>
      </c>
      <c r="D2" s="41" t="s">
        <v>241</v>
      </c>
      <c r="E2" s="8" t="s">
        <v>300</v>
      </c>
      <c r="F2" s="41" t="s">
        <v>301</v>
      </c>
      <c r="G2" s="3" t="s">
        <v>302</v>
      </c>
      <c r="H2" s="3" t="s">
        <v>303</v>
      </c>
      <c r="J2" s="8" t="s">
        <v>238</v>
      </c>
      <c r="K2" s="8" t="s">
        <v>248</v>
      </c>
      <c r="L2" s="8" t="s">
        <v>304</v>
      </c>
      <c r="P2" s="6" t="s">
        <v>336</v>
      </c>
      <c r="Q2" s="8" t="s">
        <v>317</v>
      </c>
      <c r="R2" s="8" t="s">
        <v>321</v>
      </c>
      <c r="S2" s="8" t="s">
        <v>253</v>
      </c>
      <c r="T2" s="8" t="s">
        <v>324</v>
      </c>
      <c r="U2" s="8" t="s">
        <v>316</v>
      </c>
      <c r="V2" s="8" t="s">
        <v>315</v>
      </c>
      <c r="W2" s="8" t="s">
        <v>268</v>
      </c>
      <c r="X2" s="8" t="s">
        <v>322</v>
      </c>
      <c r="Y2" s="8" t="s">
        <v>327</v>
      </c>
      <c r="Z2" s="8" t="s">
        <v>325</v>
      </c>
      <c r="AA2" s="8" t="s">
        <v>320</v>
      </c>
      <c r="AB2" s="8" t="s">
        <v>313</v>
      </c>
      <c r="AC2" s="8" t="s">
        <v>283</v>
      </c>
    </row>
    <row r="3" spans="1:29" x14ac:dyDescent="0.35">
      <c r="A3" s="96" t="s">
        <v>269</v>
      </c>
      <c r="B3" s="30" t="s">
        <v>157</v>
      </c>
      <c r="C3" s="10">
        <v>1</v>
      </c>
      <c r="D3" s="11">
        <f>C3/$E$3</f>
        <v>0.25</v>
      </c>
      <c r="E3" s="86">
        <v>4</v>
      </c>
      <c r="F3" s="87">
        <f>E3/SUM($E$3:$E$12)</f>
        <v>0.08</v>
      </c>
      <c r="G3" s="88">
        <v>158581.47500000001</v>
      </c>
      <c r="H3" s="88">
        <f>G3*F3</f>
        <v>12686.518</v>
      </c>
      <c r="J3" s="9" t="s">
        <v>264</v>
      </c>
      <c r="K3" s="10">
        <v>36</v>
      </c>
      <c r="L3" s="11">
        <v>0.72</v>
      </c>
      <c r="P3" s="52" t="s">
        <v>269</v>
      </c>
      <c r="Q3" s="11">
        <v>0.75</v>
      </c>
      <c r="R3" s="11">
        <v>0</v>
      </c>
      <c r="S3" s="11">
        <v>0</v>
      </c>
      <c r="T3" s="11">
        <v>0</v>
      </c>
      <c r="U3" s="11">
        <v>0</v>
      </c>
      <c r="V3" s="11">
        <v>0</v>
      </c>
      <c r="W3" s="11">
        <v>0</v>
      </c>
      <c r="X3" s="11">
        <v>0</v>
      </c>
      <c r="Y3" s="11">
        <v>0.25</v>
      </c>
      <c r="Z3" s="11">
        <v>0</v>
      </c>
      <c r="AA3" s="11">
        <v>0</v>
      </c>
      <c r="AB3" s="11">
        <v>0</v>
      </c>
      <c r="AC3" s="41">
        <v>1</v>
      </c>
    </row>
    <row r="4" spans="1:29" x14ac:dyDescent="0.35">
      <c r="A4" s="96"/>
      <c r="B4" s="30" t="s">
        <v>64</v>
      </c>
      <c r="C4" s="10">
        <v>1</v>
      </c>
      <c r="D4" s="11">
        <f t="shared" ref="D4:D5" si="0">C4/$E$3</f>
        <v>0.25</v>
      </c>
      <c r="E4" s="86"/>
      <c r="F4" s="87"/>
      <c r="G4" s="88"/>
      <c r="H4" s="88"/>
      <c r="J4" s="9" t="s">
        <v>269</v>
      </c>
      <c r="K4" s="10">
        <v>4</v>
      </c>
      <c r="L4" s="11">
        <v>0.08</v>
      </c>
      <c r="P4" s="52" t="s">
        <v>264</v>
      </c>
      <c r="Q4" s="11">
        <v>0</v>
      </c>
      <c r="R4" s="11">
        <v>5.5555555555555552E-2</v>
      </c>
      <c r="S4" s="11">
        <v>0.77777777777777779</v>
      </c>
      <c r="T4" s="11">
        <v>0</v>
      </c>
      <c r="U4" s="11">
        <v>0</v>
      </c>
      <c r="V4" s="11">
        <v>2.7777777777777776E-2</v>
      </c>
      <c r="W4" s="11">
        <v>2.7777777777777776E-2</v>
      </c>
      <c r="X4" s="11">
        <v>0</v>
      </c>
      <c r="Y4" s="11">
        <v>8.3333333333333329E-2</v>
      </c>
      <c r="Z4" s="11">
        <v>0</v>
      </c>
      <c r="AA4" s="11">
        <v>2.7777777777777776E-2</v>
      </c>
      <c r="AB4" s="11">
        <v>0</v>
      </c>
      <c r="AC4" s="41">
        <v>1</v>
      </c>
    </row>
    <row r="5" spans="1:29" x14ac:dyDescent="0.35">
      <c r="A5" s="96"/>
      <c r="B5" s="30" t="s">
        <v>65</v>
      </c>
      <c r="C5" s="10">
        <v>2</v>
      </c>
      <c r="D5" s="11">
        <f t="shared" si="0"/>
        <v>0.5</v>
      </c>
      <c r="E5" s="86"/>
      <c r="F5" s="87"/>
      <c r="G5" s="88"/>
      <c r="H5" s="88"/>
      <c r="J5" s="9" t="s">
        <v>256</v>
      </c>
      <c r="K5" s="10">
        <v>3</v>
      </c>
      <c r="L5" s="11">
        <v>0.06</v>
      </c>
      <c r="P5" s="52" t="s">
        <v>266</v>
      </c>
      <c r="Q5" s="11">
        <v>0</v>
      </c>
      <c r="R5" s="11">
        <v>0</v>
      </c>
      <c r="S5" s="11">
        <v>0</v>
      </c>
      <c r="T5" s="11">
        <v>0</v>
      </c>
      <c r="U5" s="11">
        <v>0</v>
      </c>
      <c r="V5" s="11">
        <v>0</v>
      </c>
      <c r="W5" s="11">
        <v>0</v>
      </c>
      <c r="X5" s="11">
        <v>0</v>
      </c>
      <c r="Y5" s="11">
        <v>0</v>
      </c>
      <c r="Z5" s="11">
        <v>0</v>
      </c>
      <c r="AA5" s="11">
        <v>0</v>
      </c>
      <c r="AB5" s="11">
        <v>1</v>
      </c>
      <c r="AC5" s="41">
        <v>1</v>
      </c>
    </row>
    <row r="6" spans="1:29" x14ac:dyDescent="0.35">
      <c r="A6" s="97" t="s">
        <v>264</v>
      </c>
      <c r="B6" s="31" t="s">
        <v>143</v>
      </c>
      <c r="C6" s="32">
        <v>1</v>
      </c>
      <c r="D6" s="33">
        <f>C6/$E$6</f>
        <v>2.7777777777777776E-2</v>
      </c>
      <c r="E6" s="98">
        <v>36</v>
      </c>
      <c r="F6" s="99">
        <f>E6/SUM($E$3:$E$12)</f>
        <v>0.72</v>
      </c>
      <c r="G6" s="100">
        <v>13983.535624999999</v>
      </c>
      <c r="H6" s="100">
        <f>G6*F6</f>
        <v>10068.145649999999</v>
      </c>
      <c r="J6" s="9" t="s">
        <v>305</v>
      </c>
      <c r="K6" s="10">
        <v>3</v>
      </c>
      <c r="L6" s="11">
        <v>0.06</v>
      </c>
      <c r="P6" s="52" t="s">
        <v>276</v>
      </c>
      <c r="Q6" s="11">
        <v>0</v>
      </c>
      <c r="R6" s="11">
        <v>0</v>
      </c>
      <c r="S6" s="11">
        <v>0</v>
      </c>
      <c r="T6" s="11">
        <v>0</v>
      </c>
      <c r="U6" s="11">
        <v>0</v>
      </c>
      <c r="V6" s="11">
        <v>0</v>
      </c>
      <c r="W6" s="11">
        <v>0</v>
      </c>
      <c r="X6" s="11">
        <v>0</v>
      </c>
      <c r="Y6" s="11">
        <v>0</v>
      </c>
      <c r="Z6" s="11">
        <v>1</v>
      </c>
      <c r="AA6" s="11">
        <v>0</v>
      </c>
      <c r="AB6" s="11">
        <v>0</v>
      </c>
      <c r="AC6" s="41">
        <v>1</v>
      </c>
    </row>
    <row r="7" spans="1:29" x14ac:dyDescent="0.35">
      <c r="A7" s="97"/>
      <c r="B7" s="31" t="s">
        <v>152</v>
      </c>
      <c r="C7" s="32">
        <v>35</v>
      </c>
      <c r="D7" s="33">
        <f>C7/$E$6</f>
        <v>0.97222222222222221</v>
      </c>
      <c r="E7" s="98"/>
      <c r="F7" s="99"/>
      <c r="G7" s="100"/>
      <c r="H7" s="100"/>
      <c r="J7" s="9" t="s">
        <v>279</v>
      </c>
      <c r="K7" s="10">
        <v>2</v>
      </c>
      <c r="L7" s="11">
        <v>0.04</v>
      </c>
      <c r="P7" s="52" t="s">
        <v>256</v>
      </c>
      <c r="Q7" s="11">
        <v>0</v>
      </c>
      <c r="R7" s="11">
        <v>0</v>
      </c>
      <c r="S7" s="11">
        <v>0.33333333333333331</v>
      </c>
      <c r="T7" s="11">
        <v>0.33333333333333331</v>
      </c>
      <c r="U7" s="11">
        <v>0.33333333333333331</v>
      </c>
      <c r="V7" s="11">
        <v>0</v>
      </c>
      <c r="W7" s="11">
        <v>0</v>
      </c>
      <c r="X7" s="11">
        <v>0</v>
      </c>
      <c r="Y7" s="11">
        <v>0</v>
      </c>
      <c r="Z7" s="11">
        <v>0</v>
      </c>
      <c r="AA7" s="11">
        <v>0</v>
      </c>
      <c r="AB7" s="11">
        <v>0</v>
      </c>
      <c r="AC7" s="41">
        <v>1</v>
      </c>
    </row>
    <row r="8" spans="1:29" x14ac:dyDescent="0.35">
      <c r="A8" s="30" t="s">
        <v>266</v>
      </c>
      <c r="B8" s="30" t="s">
        <v>33</v>
      </c>
      <c r="C8" s="10">
        <v>1</v>
      </c>
      <c r="D8" s="11">
        <f>C8/$E$8</f>
        <v>1</v>
      </c>
      <c r="E8" s="10">
        <v>1</v>
      </c>
      <c r="F8" s="11">
        <f>E8/SUM($E$3:$E$12)</f>
        <v>0.02</v>
      </c>
      <c r="G8" s="12">
        <v>44434.27</v>
      </c>
      <c r="H8" s="12">
        <f>G8*F8</f>
        <v>888.68539999999996</v>
      </c>
      <c r="J8" s="9" t="s">
        <v>266</v>
      </c>
      <c r="K8" s="10">
        <v>1</v>
      </c>
      <c r="L8" s="11">
        <v>0.02</v>
      </c>
      <c r="P8" s="52" t="s">
        <v>279</v>
      </c>
      <c r="Q8" s="11">
        <v>0</v>
      </c>
      <c r="R8" s="11">
        <v>0</v>
      </c>
      <c r="S8" s="11">
        <v>0</v>
      </c>
      <c r="T8" s="11">
        <v>0</v>
      </c>
      <c r="U8" s="11">
        <v>0</v>
      </c>
      <c r="V8" s="11">
        <v>0</v>
      </c>
      <c r="W8" s="11">
        <v>0</v>
      </c>
      <c r="X8" s="11">
        <v>0</v>
      </c>
      <c r="Y8" s="11">
        <v>1</v>
      </c>
      <c r="Z8" s="11">
        <v>0</v>
      </c>
      <c r="AA8" s="11">
        <v>0</v>
      </c>
      <c r="AB8" s="11">
        <v>0</v>
      </c>
      <c r="AC8" s="41">
        <v>1</v>
      </c>
    </row>
    <row r="9" spans="1:29" x14ac:dyDescent="0.35">
      <c r="A9" s="31" t="s">
        <v>276</v>
      </c>
      <c r="B9" s="31" t="s">
        <v>78</v>
      </c>
      <c r="C9" s="32">
        <v>1</v>
      </c>
      <c r="D9" s="33">
        <f>C9/$E$9</f>
        <v>1</v>
      </c>
      <c r="E9" s="32">
        <v>1</v>
      </c>
      <c r="F9" s="33">
        <f>E9/SUM($E$3:$E$12)</f>
        <v>0.02</v>
      </c>
      <c r="G9" s="34">
        <v>17230.79</v>
      </c>
      <c r="H9" s="34">
        <f>G9*F9</f>
        <v>344.61580000000004</v>
      </c>
      <c r="J9" s="9" t="s">
        <v>276</v>
      </c>
      <c r="K9" s="10">
        <v>1</v>
      </c>
      <c r="L9" s="11">
        <v>0.02</v>
      </c>
      <c r="P9" s="52" t="s">
        <v>305</v>
      </c>
      <c r="Q9" s="11">
        <v>0</v>
      </c>
      <c r="R9" s="11">
        <v>0</v>
      </c>
      <c r="S9" s="11">
        <v>0.33333333333333331</v>
      </c>
      <c r="T9" s="11">
        <v>0</v>
      </c>
      <c r="U9" s="11">
        <v>0</v>
      </c>
      <c r="V9" s="11">
        <v>0</v>
      </c>
      <c r="W9" s="11">
        <v>0</v>
      </c>
      <c r="X9" s="11">
        <v>0.33333333333333331</v>
      </c>
      <c r="Y9" s="11">
        <v>0.33333333333333331</v>
      </c>
      <c r="Z9" s="11">
        <v>0</v>
      </c>
      <c r="AA9" s="11">
        <v>0</v>
      </c>
      <c r="AB9" s="11">
        <v>0</v>
      </c>
      <c r="AC9" s="41">
        <v>1</v>
      </c>
    </row>
    <row r="10" spans="1:29" x14ac:dyDescent="0.35">
      <c r="A10" s="30" t="s">
        <v>256</v>
      </c>
      <c r="B10" s="30" t="s">
        <v>232</v>
      </c>
      <c r="C10" s="10">
        <v>3</v>
      </c>
      <c r="D10" s="11">
        <f>C10/$E$10</f>
        <v>1</v>
      </c>
      <c r="E10" s="10">
        <v>3</v>
      </c>
      <c r="F10" s="11">
        <f>E10/SUM($E$3:$E$12)</f>
        <v>0.06</v>
      </c>
      <c r="G10" s="12">
        <v>20513</v>
      </c>
      <c r="H10" s="12">
        <f>G10*F10</f>
        <v>1230.78</v>
      </c>
      <c r="P10" s="53" t="s">
        <v>283</v>
      </c>
      <c r="Q10" s="41">
        <v>0.06</v>
      </c>
      <c r="R10" s="41">
        <v>0.04</v>
      </c>
      <c r="S10" s="41">
        <v>0.6</v>
      </c>
      <c r="T10" s="41">
        <v>0.02</v>
      </c>
      <c r="U10" s="41">
        <v>0.02</v>
      </c>
      <c r="V10" s="41">
        <v>0.02</v>
      </c>
      <c r="W10" s="41">
        <v>0.02</v>
      </c>
      <c r="X10" s="41">
        <v>0.02</v>
      </c>
      <c r="Y10" s="41">
        <v>0.14000000000000001</v>
      </c>
      <c r="Z10" s="41">
        <v>0.02</v>
      </c>
      <c r="AA10" s="41">
        <v>0.02</v>
      </c>
      <c r="AB10" s="41">
        <v>0.02</v>
      </c>
      <c r="AC10" s="41">
        <v>1</v>
      </c>
    </row>
    <row r="11" spans="1:29" ht="31.15" customHeight="1" x14ac:dyDescent="0.35">
      <c r="A11" s="31" t="s">
        <v>279</v>
      </c>
      <c r="B11" s="31" t="s">
        <v>105</v>
      </c>
      <c r="C11" s="32">
        <v>2</v>
      </c>
      <c r="D11" s="33">
        <f>C11/$E$11</f>
        <v>1</v>
      </c>
      <c r="E11" s="32">
        <v>2</v>
      </c>
      <c r="F11" s="33">
        <f>E11/SUM($E$3:$E$12)</f>
        <v>0.04</v>
      </c>
      <c r="G11" s="34">
        <v>80708.794999999998</v>
      </c>
      <c r="H11" s="34">
        <f>G11*F11</f>
        <v>3228.3517999999999</v>
      </c>
      <c r="J11" s="79" t="s">
        <v>363</v>
      </c>
      <c r="K11" s="79"/>
      <c r="L11" s="79"/>
      <c r="M11" s="79"/>
      <c r="N11" s="79"/>
    </row>
    <row r="12" spans="1:29" x14ac:dyDescent="0.35">
      <c r="A12" s="30" t="s">
        <v>305</v>
      </c>
      <c r="B12" s="30" t="s">
        <v>166</v>
      </c>
      <c r="C12" s="10">
        <v>3</v>
      </c>
      <c r="D12" s="11">
        <f>C12/$E$12</f>
        <v>1</v>
      </c>
      <c r="E12" s="10">
        <v>3</v>
      </c>
      <c r="F12" s="11">
        <f>E12/SUM($E$3:$E$12)</f>
        <v>0.06</v>
      </c>
      <c r="G12" s="12">
        <v>13005.273333333333</v>
      </c>
      <c r="H12" s="12">
        <f>G12*F12</f>
        <v>780.31639999999993</v>
      </c>
      <c r="J12" s="8" t="s">
        <v>442</v>
      </c>
      <c r="K12" s="8" t="s">
        <v>248</v>
      </c>
      <c r="L12" s="8" t="s">
        <v>304</v>
      </c>
      <c r="M12" s="4" t="s">
        <v>302</v>
      </c>
      <c r="N12" s="4" t="s">
        <v>303</v>
      </c>
    </row>
    <row r="13" spans="1:29" x14ac:dyDescent="0.35">
      <c r="J13" s="9" t="s">
        <v>253</v>
      </c>
      <c r="K13" s="10">
        <v>30</v>
      </c>
      <c r="L13" s="11">
        <v>0.6</v>
      </c>
      <c r="M13" s="10">
        <v>15212.507307692305</v>
      </c>
      <c r="N13" s="12">
        <f t="shared" ref="N13:N24" si="1">M13*L13</f>
        <v>9127.5043846153822</v>
      </c>
    </row>
    <row r="14" spans="1:29" x14ac:dyDescent="0.35">
      <c r="J14" s="9" t="s">
        <v>327</v>
      </c>
      <c r="K14" s="10">
        <v>7</v>
      </c>
      <c r="L14" s="11">
        <v>0.14000000000000001</v>
      </c>
      <c r="M14" s="10">
        <v>31029.94</v>
      </c>
      <c r="N14" s="12">
        <f t="shared" si="1"/>
        <v>4344.1916000000001</v>
      </c>
    </row>
    <row r="15" spans="1:29" x14ac:dyDescent="0.35">
      <c r="J15" s="9" t="s">
        <v>317</v>
      </c>
      <c r="K15" s="10">
        <v>3</v>
      </c>
      <c r="L15" s="11">
        <v>0.06</v>
      </c>
      <c r="M15" s="10">
        <v>210933.5266666667</v>
      </c>
      <c r="N15" s="12">
        <f t="shared" si="1"/>
        <v>12656.011600000002</v>
      </c>
    </row>
    <row r="16" spans="1:29" x14ac:dyDescent="0.35">
      <c r="J16" s="9" t="s">
        <v>321</v>
      </c>
      <c r="K16" s="10">
        <v>2</v>
      </c>
      <c r="L16" s="11">
        <v>0.04</v>
      </c>
      <c r="M16" s="10">
        <v>1413.29</v>
      </c>
      <c r="N16" s="12">
        <f t="shared" si="1"/>
        <v>56.531599999999997</v>
      </c>
    </row>
    <row r="17" spans="10:14" x14ac:dyDescent="0.35">
      <c r="J17" s="9" t="s">
        <v>324</v>
      </c>
      <c r="K17" s="10">
        <v>1</v>
      </c>
      <c r="L17" s="11">
        <v>0.02</v>
      </c>
      <c r="M17" s="10">
        <v>33391</v>
      </c>
      <c r="N17" s="12">
        <f t="shared" si="1"/>
        <v>667.82</v>
      </c>
    </row>
    <row r="18" spans="10:14" x14ac:dyDescent="0.35">
      <c r="J18" s="9" t="s">
        <v>316</v>
      </c>
      <c r="K18" s="10">
        <v>1</v>
      </c>
      <c r="L18" s="11">
        <v>0.02</v>
      </c>
      <c r="M18" s="10">
        <v>9280</v>
      </c>
      <c r="N18" s="12">
        <f t="shared" si="1"/>
        <v>185.6</v>
      </c>
    </row>
    <row r="19" spans="10:14" x14ac:dyDescent="0.35">
      <c r="J19" s="9" t="s">
        <v>315</v>
      </c>
      <c r="K19" s="10">
        <v>1</v>
      </c>
      <c r="L19" s="11">
        <v>0.02</v>
      </c>
      <c r="M19" s="10">
        <v>3805.3</v>
      </c>
      <c r="N19" s="12">
        <f t="shared" si="1"/>
        <v>76.106000000000009</v>
      </c>
    </row>
    <row r="20" spans="10:14" x14ac:dyDescent="0.35">
      <c r="J20" s="9" t="s">
        <v>268</v>
      </c>
      <c r="K20" s="10">
        <v>1</v>
      </c>
      <c r="L20" s="11">
        <v>0.02</v>
      </c>
      <c r="M20" s="10">
        <v>23027.5</v>
      </c>
      <c r="N20" s="12">
        <f t="shared" si="1"/>
        <v>460.55</v>
      </c>
    </row>
    <row r="21" spans="10:14" x14ac:dyDescent="0.35">
      <c r="J21" s="9" t="s">
        <v>322</v>
      </c>
      <c r="K21" s="10">
        <v>1</v>
      </c>
      <c r="L21" s="11">
        <v>0.02</v>
      </c>
      <c r="M21" s="10">
        <v>23546.720000000001</v>
      </c>
      <c r="N21" s="12">
        <f t="shared" si="1"/>
        <v>470.93440000000004</v>
      </c>
    </row>
    <row r="22" spans="10:14" x14ac:dyDescent="0.35">
      <c r="J22" s="9" t="s">
        <v>325</v>
      </c>
      <c r="K22" s="10">
        <v>1</v>
      </c>
      <c r="L22" s="11">
        <v>0.02</v>
      </c>
      <c r="M22" s="10">
        <v>17230.79</v>
      </c>
      <c r="N22" s="12">
        <f t="shared" si="1"/>
        <v>344.61580000000004</v>
      </c>
    </row>
    <row r="23" spans="10:14" x14ac:dyDescent="0.35">
      <c r="J23" s="9" t="s">
        <v>320</v>
      </c>
      <c r="K23" s="10">
        <v>1</v>
      </c>
      <c r="L23" s="11">
        <v>0.02</v>
      </c>
      <c r="M23" s="10">
        <v>2359</v>
      </c>
      <c r="N23" s="12">
        <f t="shared" si="1"/>
        <v>47.18</v>
      </c>
    </row>
    <row r="24" spans="10:14" x14ac:dyDescent="0.35">
      <c r="J24" s="9" t="s">
        <v>313</v>
      </c>
      <c r="K24" s="10">
        <v>1</v>
      </c>
      <c r="L24" s="11">
        <v>0.02</v>
      </c>
      <c r="M24" s="10">
        <v>44434.27</v>
      </c>
      <c r="N24" s="12">
        <f t="shared" si="1"/>
        <v>888.68539999999996</v>
      </c>
    </row>
  </sheetData>
  <mergeCells count="14">
    <mergeCell ref="J11:N11"/>
    <mergeCell ref="A1:H1"/>
    <mergeCell ref="J1:L1"/>
    <mergeCell ref="P1:AC1"/>
    <mergeCell ref="A3:A5"/>
    <mergeCell ref="E3:E5"/>
    <mergeCell ref="F3:F5"/>
    <mergeCell ref="G3:G5"/>
    <mergeCell ref="H3:H5"/>
    <mergeCell ref="A6:A7"/>
    <mergeCell ref="E6:E7"/>
    <mergeCell ref="F6:F7"/>
    <mergeCell ref="G6:G7"/>
    <mergeCell ref="H6:H7"/>
  </mergeCells>
  <conditionalFormatting sqref="D3:D12">
    <cfRule type="colorScale" priority="9">
      <colorScale>
        <cfvo type="min"/>
        <cfvo type="max"/>
        <color rgb="FFFCFCFF"/>
        <color rgb="FFF8696B"/>
      </colorScale>
    </cfRule>
  </conditionalFormatting>
  <conditionalFormatting sqref="F3:F12">
    <cfRule type="colorScale" priority="8">
      <colorScale>
        <cfvo type="min"/>
        <cfvo type="max"/>
        <color rgb="FFFCFCFF"/>
        <color rgb="FFF8696B"/>
      </colorScale>
    </cfRule>
  </conditionalFormatting>
  <conditionalFormatting sqref="G3:G12">
    <cfRule type="colorScale" priority="7">
      <colorScale>
        <cfvo type="min"/>
        <cfvo type="max"/>
        <color rgb="FFFCFCFF"/>
        <color rgb="FFF8696B"/>
      </colorScale>
    </cfRule>
  </conditionalFormatting>
  <conditionalFormatting sqref="H3:H12">
    <cfRule type="colorScale" priority="6">
      <colorScale>
        <cfvo type="min"/>
        <cfvo type="max"/>
        <color rgb="FFFCFCFF"/>
        <color rgb="FFF8696B"/>
      </colorScale>
    </cfRule>
  </conditionalFormatting>
  <conditionalFormatting sqref="L3:L9">
    <cfRule type="colorScale" priority="5">
      <colorScale>
        <cfvo type="min"/>
        <cfvo type="max"/>
        <color rgb="FFFCFCFF"/>
        <color rgb="FFF8696B"/>
      </colorScale>
    </cfRule>
  </conditionalFormatting>
  <conditionalFormatting sqref="L13:L24">
    <cfRule type="colorScale" priority="2">
      <colorScale>
        <cfvo type="min"/>
        <cfvo type="max"/>
        <color rgb="FFFCFCFF"/>
        <color rgb="FFF8696B"/>
      </colorScale>
    </cfRule>
  </conditionalFormatting>
  <conditionalFormatting sqref="M13:M24">
    <cfRule type="colorScale" priority="3">
      <colorScale>
        <cfvo type="min"/>
        <cfvo type="max"/>
        <color rgb="FFFCFCFF"/>
        <color rgb="FFF8696B"/>
      </colorScale>
    </cfRule>
  </conditionalFormatting>
  <conditionalFormatting sqref="N13:N24">
    <cfRule type="colorScale" priority="4">
      <colorScale>
        <cfvo type="min"/>
        <cfvo type="max"/>
        <color rgb="FFFCFCFF"/>
        <color rgb="FFF8696B"/>
      </colorScale>
    </cfRule>
  </conditionalFormatting>
  <conditionalFormatting sqref="Q3:AB9">
    <cfRule type="colorScale" priority="1">
      <colorScale>
        <cfvo type="min"/>
        <cfvo type="max"/>
        <color rgb="FFFCFCFF"/>
        <color rgb="FFF8696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8"/>
  <sheetViews>
    <sheetView workbookViewId="0">
      <pane ySplit="2" topLeftCell="A20" activePane="bottomLeft" state="frozen"/>
      <selection pane="bottomLeft" activeCell="B22" sqref="B22"/>
    </sheetView>
  </sheetViews>
  <sheetFormatPr defaultRowHeight="14.5" x14ac:dyDescent="0.35"/>
  <cols>
    <col min="1" max="1" width="69.1796875" bestFit="1" customWidth="1"/>
    <col min="2" max="2" width="46.1796875" bestFit="1" customWidth="1"/>
    <col min="3" max="3" width="16.1796875" customWidth="1"/>
    <col min="4" max="4" width="12.26953125" style="44" customWidth="1"/>
    <col min="5" max="5" width="5.26953125" bestFit="1" customWidth="1"/>
    <col min="6" max="6" width="7.1796875" style="44" bestFit="1" customWidth="1"/>
    <col min="7" max="7" width="22" bestFit="1" customWidth="1"/>
    <col min="8" max="8" width="22.7265625" bestFit="1" customWidth="1"/>
    <col min="9" max="9" width="28.26953125" bestFit="1" customWidth="1"/>
    <col min="10" max="10" width="29" bestFit="1" customWidth="1"/>
    <col min="13" max="13" width="69.1796875" bestFit="1" customWidth="1"/>
    <col min="14" max="14" width="19.1796875" bestFit="1" customWidth="1"/>
    <col min="15" max="15" width="7.1796875" bestFit="1" customWidth="1"/>
  </cols>
  <sheetData>
    <row r="1" spans="1:15" ht="65.5" customHeight="1" x14ac:dyDescent="0.35">
      <c r="A1" s="79" t="s">
        <v>364</v>
      </c>
      <c r="B1" s="79"/>
      <c r="C1" s="79"/>
      <c r="D1" s="79"/>
      <c r="E1" s="79"/>
      <c r="F1" s="79"/>
      <c r="G1" s="79"/>
      <c r="H1" s="79"/>
      <c r="I1" s="79"/>
      <c r="J1" s="79"/>
      <c r="M1" s="79" t="s">
        <v>365</v>
      </c>
      <c r="N1" s="79"/>
      <c r="O1" s="79"/>
    </row>
    <row r="2" spans="1:15" x14ac:dyDescent="0.35">
      <c r="A2" s="3" t="s">
        <v>238</v>
      </c>
      <c r="B2" s="3" t="s">
        <v>343</v>
      </c>
      <c r="C2" s="3" t="s">
        <v>240</v>
      </c>
      <c r="D2" s="41" t="s">
        <v>353</v>
      </c>
      <c r="E2" s="3" t="s">
        <v>242</v>
      </c>
      <c r="F2" s="41" t="s">
        <v>243</v>
      </c>
      <c r="G2" s="4" t="s">
        <v>244</v>
      </c>
      <c r="H2" s="4" t="s">
        <v>245</v>
      </c>
      <c r="I2" s="3" t="s">
        <v>246</v>
      </c>
      <c r="J2" s="3" t="s">
        <v>247</v>
      </c>
      <c r="M2" s="8" t="s">
        <v>238</v>
      </c>
      <c r="N2" s="8" t="s">
        <v>248</v>
      </c>
      <c r="O2" s="8" t="s">
        <v>243</v>
      </c>
    </row>
    <row r="3" spans="1:15" x14ac:dyDescent="0.35">
      <c r="A3" s="96" t="s">
        <v>265</v>
      </c>
      <c r="B3" s="30" t="s">
        <v>115</v>
      </c>
      <c r="C3" s="10">
        <v>1</v>
      </c>
      <c r="D3" s="11">
        <f>C3/$E$3</f>
        <v>0.25</v>
      </c>
      <c r="E3" s="86">
        <v>4</v>
      </c>
      <c r="F3" s="87">
        <f>E3/SUM($E$3:$E$38)</f>
        <v>2.7027027027027029E-2</v>
      </c>
      <c r="G3" s="88">
        <v>0</v>
      </c>
      <c r="H3" s="107">
        <f>F3*G3</f>
        <v>0</v>
      </c>
      <c r="I3" s="89">
        <v>95.75</v>
      </c>
      <c r="J3" s="89">
        <f>F3*I3</f>
        <v>2.5878378378378382</v>
      </c>
      <c r="M3" s="9" t="s">
        <v>266</v>
      </c>
      <c r="N3" s="10">
        <v>26</v>
      </c>
      <c r="O3" s="11">
        <v>0.17567567567567569</v>
      </c>
    </row>
    <row r="4" spans="1:15" x14ac:dyDescent="0.35">
      <c r="A4" s="96"/>
      <c r="B4" s="30" t="s">
        <v>117</v>
      </c>
      <c r="C4" s="10">
        <v>3</v>
      </c>
      <c r="D4" s="11">
        <f>C4/$E$3</f>
        <v>0.75</v>
      </c>
      <c r="E4" s="86"/>
      <c r="F4" s="87"/>
      <c r="G4" s="88"/>
      <c r="H4" s="107"/>
      <c r="I4" s="89"/>
      <c r="J4" s="89"/>
      <c r="M4" s="9" t="s">
        <v>264</v>
      </c>
      <c r="N4" s="10">
        <v>21</v>
      </c>
      <c r="O4" s="11">
        <v>0.14189189189189189</v>
      </c>
    </row>
    <row r="5" spans="1:15" x14ac:dyDescent="0.35">
      <c r="A5" s="31" t="s">
        <v>267</v>
      </c>
      <c r="B5" s="31" t="s">
        <v>72</v>
      </c>
      <c r="C5" s="32">
        <v>8</v>
      </c>
      <c r="D5" s="33">
        <f>C5/$E$5</f>
        <v>1</v>
      </c>
      <c r="E5" s="32">
        <v>8</v>
      </c>
      <c r="F5" s="33">
        <f t="shared" ref="F5:F38" si="0">E5/SUM($E$3:$E$38)</f>
        <v>5.4054054054054057E-2</v>
      </c>
      <c r="G5" s="34">
        <v>0</v>
      </c>
      <c r="H5" s="47">
        <f t="shared" ref="H5:H38" si="1">F5*G5</f>
        <v>0</v>
      </c>
      <c r="I5" s="35">
        <v>68.375</v>
      </c>
      <c r="J5" s="35">
        <f t="shared" ref="J5:J38" si="2">F5*I5</f>
        <v>3.6959459459459461</v>
      </c>
      <c r="M5" s="9" t="s">
        <v>272</v>
      </c>
      <c r="N5" s="10">
        <v>21</v>
      </c>
      <c r="O5" s="11">
        <v>0.14189189189189189</v>
      </c>
    </row>
    <row r="6" spans="1:15" x14ac:dyDescent="0.35">
      <c r="A6" s="96" t="s">
        <v>269</v>
      </c>
      <c r="B6" s="30" t="s">
        <v>60</v>
      </c>
      <c r="C6" s="10">
        <v>1</v>
      </c>
      <c r="D6" s="11">
        <f>C6/$E$6</f>
        <v>0.2</v>
      </c>
      <c r="E6" s="86">
        <v>5</v>
      </c>
      <c r="F6" s="87">
        <f t="shared" si="0"/>
        <v>3.3783783783783786E-2</v>
      </c>
      <c r="G6" s="88">
        <v>0</v>
      </c>
      <c r="H6" s="107">
        <f t="shared" si="1"/>
        <v>0</v>
      </c>
      <c r="I6" s="89">
        <v>27.8</v>
      </c>
      <c r="J6" s="89">
        <f t="shared" si="2"/>
        <v>0.93918918918918926</v>
      </c>
      <c r="M6" s="9" t="s">
        <v>268</v>
      </c>
      <c r="N6" s="10">
        <v>18</v>
      </c>
      <c r="O6" s="11">
        <v>0.12162162162162163</v>
      </c>
    </row>
    <row r="7" spans="1:15" x14ac:dyDescent="0.35">
      <c r="A7" s="96"/>
      <c r="B7" s="30" t="s">
        <v>61</v>
      </c>
      <c r="C7" s="10">
        <v>3</v>
      </c>
      <c r="D7" s="11">
        <f t="shared" ref="D7:D8" si="3">C7/$E$6</f>
        <v>0.6</v>
      </c>
      <c r="E7" s="86"/>
      <c r="F7" s="87"/>
      <c r="G7" s="88"/>
      <c r="H7" s="107"/>
      <c r="I7" s="89"/>
      <c r="J7" s="89"/>
      <c r="M7" s="9" t="s">
        <v>275</v>
      </c>
      <c r="N7" s="10">
        <v>11</v>
      </c>
      <c r="O7" s="11">
        <v>7.4324324324324328E-2</v>
      </c>
    </row>
    <row r="8" spans="1:15" x14ac:dyDescent="0.35">
      <c r="A8" s="96"/>
      <c r="B8" s="30" t="s">
        <v>64</v>
      </c>
      <c r="C8" s="10">
        <v>1</v>
      </c>
      <c r="D8" s="11">
        <f t="shared" si="3"/>
        <v>0.2</v>
      </c>
      <c r="E8" s="86"/>
      <c r="F8" s="87"/>
      <c r="G8" s="88"/>
      <c r="H8" s="107"/>
      <c r="I8" s="89"/>
      <c r="J8" s="89"/>
      <c r="M8" s="9" t="s">
        <v>280</v>
      </c>
      <c r="N8" s="10">
        <v>9</v>
      </c>
      <c r="O8" s="11">
        <v>6.0810810810810814E-2</v>
      </c>
    </row>
    <row r="9" spans="1:15" x14ac:dyDescent="0.35">
      <c r="A9" s="97" t="s">
        <v>271</v>
      </c>
      <c r="B9" s="31" t="s">
        <v>88</v>
      </c>
      <c r="C9" s="32">
        <v>1</v>
      </c>
      <c r="D9" s="33">
        <f>C9/$E$9</f>
        <v>0.33333333333333331</v>
      </c>
      <c r="E9" s="98">
        <v>3</v>
      </c>
      <c r="F9" s="99">
        <f t="shared" si="0"/>
        <v>2.0270270270270271E-2</v>
      </c>
      <c r="G9" s="100">
        <v>0</v>
      </c>
      <c r="H9" s="108">
        <f t="shared" si="1"/>
        <v>0</v>
      </c>
      <c r="I9" s="105">
        <v>57.666666666666664</v>
      </c>
      <c r="J9" s="105">
        <f t="shared" si="2"/>
        <v>1.1689189189189189</v>
      </c>
      <c r="M9" s="9" t="s">
        <v>267</v>
      </c>
      <c r="N9" s="10">
        <v>8</v>
      </c>
      <c r="O9" s="11">
        <v>5.4054054054054057E-2</v>
      </c>
    </row>
    <row r="10" spans="1:15" x14ac:dyDescent="0.35">
      <c r="A10" s="97"/>
      <c r="B10" s="31" t="s">
        <v>89</v>
      </c>
      <c r="C10" s="32">
        <v>1</v>
      </c>
      <c r="D10" s="33">
        <f t="shared" ref="D10:D11" si="4">C10/$E$9</f>
        <v>0.33333333333333331</v>
      </c>
      <c r="E10" s="98"/>
      <c r="F10" s="99"/>
      <c r="G10" s="100"/>
      <c r="H10" s="108"/>
      <c r="I10" s="105"/>
      <c r="J10" s="105"/>
      <c r="M10" s="9" t="s">
        <v>274</v>
      </c>
      <c r="N10" s="10">
        <v>7</v>
      </c>
      <c r="O10" s="11">
        <v>4.72972972972973E-2</v>
      </c>
    </row>
    <row r="11" spans="1:15" x14ac:dyDescent="0.35">
      <c r="A11" s="97"/>
      <c r="B11" s="31" t="s">
        <v>92</v>
      </c>
      <c r="C11" s="32">
        <v>1</v>
      </c>
      <c r="D11" s="33">
        <f t="shared" si="4"/>
        <v>0.33333333333333331</v>
      </c>
      <c r="E11" s="98"/>
      <c r="F11" s="99"/>
      <c r="G11" s="100"/>
      <c r="H11" s="108"/>
      <c r="I11" s="105"/>
      <c r="J11" s="105"/>
      <c r="M11" s="9" t="s">
        <v>276</v>
      </c>
      <c r="N11" s="10">
        <v>6</v>
      </c>
      <c r="O11" s="11">
        <v>4.0540540540540543E-2</v>
      </c>
    </row>
    <row r="12" spans="1:15" x14ac:dyDescent="0.35">
      <c r="A12" s="96" t="s">
        <v>264</v>
      </c>
      <c r="B12" s="30" t="s">
        <v>28</v>
      </c>
      <c r="C12" s="10">
        <v>1</v>
      </c>
      <c r="D12" s="11">
        <f>C12/$E$12</f>
        <v>4.7619047619047616E-2</v>
      </c>
      <c r="E12" s="86">
        <v>21</v>
      </c>
      <c r="F12" s="87">
        <f t="shared" si="0"/>
        <v>0.14189189189189189</v>
      </c>
      <c r="G12" s="88">
        <v>6787.2</v>
      </c>
      <c r="H12" s="107">
        <f t="shared" si="1"/>
        <v>963.04864864864862</v>
      </c>
      <c r="I12" s="89">
        <v>109.52380952380952</v>
      </c>
      <c r="J12" s="89">
        <f t="shared" si="2"/>
        <v>15.540540540540539</v>
      </c>
      <c r="M12" s="9" t="s">
        <v>269</v>
      </c>
      <c r="N12" s="10">
        <v>5</v>
      </c>
      <c r="O12" s="11">
        <v>3.3783783783783786E-2</v>
      </c>
    </row>
    <row r="13" spans="1:15" x14ac:dyDescent="0.35">
      <c r="A13" s="96"/>
      <c r="B13" s="30" t="s">
        <v>29</v>
      </c>
      <c r="C13" s="10">
        <v>4</v>
      </c>
      <c r="D13" s="11">
        <f t="shared" ref="D13:D14" si="5">C13/$E$12</f>
        <v>0.19047619047619047</v>
      </c>
      <c r="E13" s="86"/>
      <c r="F13" s="87"/>
      <c r="G13" s="88"/>
      <c r="H13" s="107"/>
      <c r="I13" s="89"/>
      <c r="J13" s="89"/>
      <c r="M13" s="9" t="s">
        <v>265</v>
      </c>
      <c r="N13" s="10">
        <v>4</v>
      </c>
      <c r="O13" s="11">
        <v>2.7027027027027029E-2</v>
      </c>
    </row>
    <row r="14" spans="1:15" x14ac:dyDescent="0.35">
      <c r="A14" s="96"/>
      <c r="B14" s="30" t="s">
        <v>30</v>
      </c>
      <c r="C14" s="10">
        <v>16</v>
      </c>
      <c r="D14" s="11">
        <f t="shared" si="5"/>
        <v>0.76190476190476186</v>
      </c>
      <c r="E14" s="86"/>
      <c r="F14" s="87"/>
      <c r="G14" s="88"/>
      <c r="H14" s="107"/>
      <c r="I14" s="89"/>
      <c r="J14" s="89"/>
      <c r="M14" s="9" t="s">
        <v>271</v>
      </c>
      <c r="N14" s="10">
        <v>3</v>
      </c>
      <c r="O14" s="11">
        <v>2.0270270270270271E-2</v>
      </c>
    </row>
    <row r="15" spans="1:15" x14ac:dyDescent="0.35">
      <c r="A15" s="97" t="s">
        <v>273</v>
      </c>
      <c r="B15" s="31" t="s">
        <v>100</v>
      </c>
      <c r="C15" s="32">
        <v>1</v>
      </c>
      <c r="D15" s="33">
        <f>C15/$E$15</f>
        <v>0.33333333333333331</v>
      </c>
      <c r="E15" s="98">
        <v>3</v>
      </c>
      <c r="F15" s="99">
        <f t="shared" si="0"/>
        <v>2.0270270270270271E-2</v>
      </c>
      <c r="G15" s="100">
        <v>3668.49</v>
      </c>
      <c r="H15" s="108">
        <f t="shared" si="1"/>
        <v>74.36128378378379</v>
      </c>
      <c r="I15" s="105">
        <v>9</v>
      </c>
      <c r="J15" s="105">
        <f t="shared" si="2"/>
        <v>0.18243243243243246</v>
      </c>
      <c r="M15" s="9" t="s">
        <v>273</v>
      </c>
      <c r="N15" s="10">
        <v>3</v>
      </c>
      <c r="O15" s="11">
        <v>2.0270270270270271E-2</v>
      </c>
    </row>
    <row r="16" spans="1:15" x14ac:dyDescent="0.35">
      <c r="A16" s="97"/>
      <c r="B16" s="31" t="s">
        <v>101</v>
      </c>
      <c r="C16" s="32">
        <v>1</v>
      </c>
      <c r="D16" s="33">
        <f t="shared" ref="D16:D17" si="6">C16/$E$15</f>
        <v>0.33333333333333331</v>
      </c>
      <c r="E16" s="98"/>
      <c r="F16" s="99"/>
      <c r="G16" s="100"/>
      <c r="H16" s="108"/>
      <c r="I16" s="105"/>
      <c r="J16" s="105"/>
      <c r="M16" s="9" t="s">
        <v>279</v>
      </c>
      <c r="N16" s="10">
        <v>3</v>
      </c>
      <c r="O16" s="11">
        <v>2.0270270270270271E-2</v>
      </c>
    </row>
    <row r="17" spans="1:15" x14ac:dyDescent="0.35">
      <c r="A17" s="97"/>
      <c r="B17" s="31" t="s">
        <v>102</v>
      </c>
      <c r="C17" s="32">
        <v>1</v>
      </c>
      <c r="D17" s="33">
        <f t="shared" si="6"/>
        <v>0.33333333333333331</v>
      </c>
      <c r="E17" s="98"/>
      <c r="F17" s="99"/>
      <c r="G17" s="100"/>
      <c r="H17" s="108"/>
      <c r="I17" s="105"/>
      <c r="J17" s="105"/>
      <c r="M17" s="9" t="s">
        <v>281</v>
      </c>
      <c r="N17" s="10">
        <v>2</v>
      </c>
      <c r="O17" s="11">
        <v>1.3513513513513514E-2</v>
      </c>
    </row>
    <row r="18" spans="1:15" x14ac:dyDescent="0.35">
      <c r="A18" s="96" t="s">
        <v>274</v>
      </c>
      <c r="B18" s="30" t="s">
        <v>85</v>
      </c>
      <c r="C18" s="10">
        <v>6</v>
      </c>
      <c r="D18" s="11">
        <f>C18/$E$18</f>
        <v>0.8571428571428571</v>
      </c>
      <c r="E18" s="86">
        <v>7</v>
      </c>
      <c r="F18" s="87">
        <f t="shared" si="0"/>
        <v>4.72972972972973E-2</v>
      </c>
      <c r="G18" s="88">
        <v>0</v>
      </c>
      <c r="H18" s="107">
        <f t="shared" si="1"/>
        <v>0</v>
      </c>
      <c r="I18" s="89">
        <v>104.28571428571429</v>
      </c>
      <c r="J18" s="89">
        <f t="shared" si="2"/>
        <v>4.9324324324324333</v>
      </c>
      <c r="M18" s="9" t="s">
        <v>282</v>
      </c>
      <c r="N18" s="10">
        <v>1</v>
      </c>
      <c r="O18" s="11">
        <v>6.7567567567567571E-3</v>
      </c>
    </row>
    <row r="19" spans="1:15" x14ac:dyDescent="0.35">
      <c r="A19" s="96"/>
      <c r="B19" s="30" t="s">
        <v>86</v>
      </c>
      <c r="C19" s="10">
        <v>1</v>
      </c>
      <c r="D19" s="11">
        <f>C19/$E$18</f>
        <v>0.14285714285714285</v>
      </c>
      <c r="E19" s="86"/>
      <c r="F19" s="87"/>
      <c r="G19" s="88"/>
      <c r="H19" s="107"/>
      <c r="I19" s="89"/>
      <c r="J19" s="89"/>
    </row>
    <row r="20" spans="1:15" ht="29" x14ac:dyDescent="0.35">
      <c r="A20" s="97" t="s">
        <v>266</v>
      </c>
      <c r="B20" s="31" t="s">
        <v>33</v>
      </c>
      <c r="C20" s="32">
        <v>8</v>
      </c>
      <c r="D20" s="33">
        <f>C20/$E$20</f>
        <v>0.30769230769230771</v>
      </c>
      <c r="E20" s="98">
        <v>26</v>
      </c>
      <c r="F20" s="99">
        <f t="shared" si="0"/>
        <v>0.17567567567567569</v>
      </c>
      <c r="G20" s="100">
        <v>5160.21</v>
      </c>
      <c r="H20" s="108">
        <f t="shared" si="1"/>
        <v>906.52337837837842</v>
      </c>
      <c r="I20" s="105">
        <v>133.44</v>
      </c>
      <c r="J20" s="105">
        <f t="shared" si="2"/>
        <v>23.442162162162163</v>
      </c>
      <c r="M20" s="40" t="s">
        <v>339</v>
      </c>
      <c r="N20" s="8" t="s">
        <v>285</v>
      </c>
    </row>
    <row r="21" spans="1:15" x14ac:dyDescent="0.35">
      <c r="A21" s="97"/>
      <c r="B21" s="31" t="s">
        <v>34</v>
      </c>
      <c r="C21" s="32">
        <v>18</v>
      </c>
      <c r="D21" s="33">
        <f>C21/$E$20</f>
        <v>0.69230769230769229</v>
      </c>
      <c r="E21" s="98"/>
      <c r="F21" s="99"/>
      <c r="G21" s="100"/>
      <c r="H21" s="108"/>
      <c r="I21" s="105"/>
      <c r="J21" s="105"/>
      <c r="M21" s="9" t="s">
        <v>286</v>
      </c>
      <c r="N21" s="11">
        <v>0.2857142857142857</v>
      </c>
    </row>
    <row r="22" spans="1:15" x14ac:dyDescent="0.35">
      <c r="A22" s="96" t="s">
        <v>276</v>
      </c>
      <c r="B22" s="30" t="s">
        <v>77</v>
      </c>
      <c r="C22" s="10">
        <v>1</v>
      </c>
      <c r="D22" s="11">
        <f>C22/$E$22</f>
        <v>0.16666666666666666</v>
      </c>
      <c r="E22" s="86">
        <v>6</v>
      </c>
      <c r="F22" s="87">
        <f t="shared" si="0"/>
        <v>4.0540540540540543E-2</v>
      </c>
      <c r="G22" s="88">
        <v>96211.03</v>
      </c>
      <c r="H22" s="107">
        <f t="shared" si="1"/>
        <v>3900.4471621621624</v>
      </c>
      <c r="I22" s="89">
        <v>191.4</v>
      </c>
      <c r="J22" s="89">
        <f t="shared" si="2"/>
        <v>7.7594594594594604</v>
      </c>
      <c r="M22" s="9" t="s">
        <v>288</v>
      </c>
      <c r="N22" s="11">
        <v>0.2857142857142857</v>
      </c>
    </row>
    <row r="23" spans="1:15" x14ac:dyDescent="0.35">
      <c r="A23" s="96"/>
      <c r="B23" s="30" t="s">
        <v>78</v>
      </c>
      <c r="C23" s="10">
        <v>5</v>
      </c>
      <c r="D23" s="11">
        <f>C23/$E$22</f>
        <v>0.83333333333333337</v>
      </c>
      <c r="E23" s="86"/>
      <c r="F23" s="87"/>
      <c r="G23" s="88"/>
      <c r="H23" s="107"/>
      <c r="I23" s="89"/>
      <c r="J23" s="89"/>
      <c r="M23" s="9" t="s">
        <v>287</v>
      </c>
      <c r="N23" s="11">
        <v>9.5238095238095233E-2</v>
      </c>
    </row>
    <row r="24" spans="1:15" x14ac:dyDescent="0.35">
      <c r="A24" s="31" t="s">
        <v>268</v>
      </c>
      <c r="B24" s="31" t="s">
        <v>38</v>
      </c>
      <c r="C24" s="32">
        <v>18</v>
      </c>
      <c r="D24" s="33">
        <f>C24/$E$24</f>
        <v>1</v>
      </c>
      <c r="E24" s="32">
        <v>18</v>
      </c>
      <c r="F24" s="33">
        <f t="shared" si="0"/>
        <v>0.12162162162162163</v>
      </c>
      <c r="G24" s="34">
        <v>0</v>
      </c>
      <c r="H24" s="47">
        <v>0</v>
      </c>
      <c r="I24" s="35">
        <v>25.333333333333332</v>
      </c>
      <c r="J24" s="35">
        <f t="shared" si="2"/>
        <v>3.0810810810810811</v>
      </c>
      <c r="M24" s="9" t="s">
        <v>291</v>
      </c>
      <c r="N24" s="11">
        <v>4.7619047619047616E-2</v>
      </c>
    </row>
    <row r="25" spans="1:15" x14ac:dyDescent="0.35">
      <c r="A25" s="96" t="s">
        <v>279</v>
      </c>
      <c r="B25" s="30" t="s">
        <v>104</v>
      </c>
      <c r="C25" s="10">
        <v>1</v>
      </c>
      <c r="D25" s="11">
        <f>C25/$E$25</f>
        <v>0.33333333333333331</v>
      </c>
      <c r="E25" s="86">
        <v>3</v>
      </c>
      <c r="F25" s="87">
        <f t="shared" si="0"/>
        <v>2.0270270270270271E-2</v>
      </c>
      <c r="G25" s="88">
        <v>0</v>
      </c>
      <c r="H25" s="107">
        <v>0</v>
      </c>
      <c r="I25" s="89">
        <v>24</v>
      </c>
      <c r="J25" s="89">
        <f t="shared" si="2"/>
        <v>0.48648648648648651</v>
      </c>
      <c r="M25" s="9" t="s">
        <v>293</v>
      </c>
      <c r="N25" s="11">
        <v>4.7619047619047616E-2</v>
      </c>
    </row>
    <row r="26" spans="1:15" x14ac:dyDescent="0.35">
      <c r="A26" s="96"/>
      <c r="B26" s="30" t="s">
        <v>108</v>
      </c>
      <c r="C26" s="10">
        <v>2</v>
      </c>
      <c r="D26" s="11">
        <f>C26/$E$25</f>
        <v>0.66666666666666663</v>
      </c>
      <c r="E26" s="86"/>
      <c r="F26" s="87"/>
      <c r="G26" s="88"/>
      <c r="H26" s="107"/>
      <c r="I26" s="89"/>
      <c r="J26" s="89"/>
      <c r="M26" s="9" t="s">
        <v>289</v>
      </c>
      <c r="N26" s="11">
        <v>0</v>
      </c>
    </row>
    <row r="27" spans="1:15" x14ac:dyDescent="0.35">
      <c r="A27" s="97" t="s">
        <v>272</v>
      </c>
      <c r="B27" s="31" t="s">
        <v>68</v>
      </c>
      <c r="C27" s="32">
        <v>2</v>
      </c>
      <c r="D27" s="33">
        <f>C27/$E$27</f>
        <v>9.5238095238095233E-2</v>
      </c>
      <c r="E27" s="98">
        <v>21</v>
      </c>
      <c r="F27" s="99">
        <f t="shared" si="0"/>
        <v>0.14189189189189189</v>
      </c>
      <c r="G27" s="100">
        <v>0</v>
      </c>
      <c r="H27" s="108">
        <v>0</v>
      </c>
      <c r="I27" s="105">
        <v>22.714285714285715</v>
      </c>
      <c r="J27" s="105">
        <f t="shared" si="2"/>
        <v>3.2229729729729728</v>
      </c>
      <c r="M27" s="9" t="s">
        <v>290</v>
      </c>
      <c r="N27" s="11">
        <v>0</v>
      </c>
    </row>
    <row r="28" spans="1:15" x14ac:dyDescent="0.35">
      <c r="A28" s="97"/>
      <c r="B28" s="31" t="s">
        <v>69</v>
      </c>
      <c r="C28" s="32">
        <v>19</v>
      </c>
      <c r="D28" s="33">
        <f>C28/$E$27</f>
        <v>0.90476190476190477</v>
      </c>
      <c r="E28" s="98"/>
      <c r="F28" s="99"/>
      <c r="G28" s="100"/>
      <c r="H28" s="108"/>
      <c r="I28" s="105"/>
      <c r="J28" s="105"/>
      <c r="M28" s="9" t="s">
        <v>292</v>
      </c>
      <c r="N28" s="11">
        <v>0</v>
      </c>
    </row>
    <row r="29" spans="1:15" x14ac:dyDescent="0.35">
      <c r="A29" s="30" t="s">
        <v>275</v>
      </c>
      <c r="B29" s="30" t="s">
        <v>75</v>
      </c>
      <c r="C29" s="10">
        <v>11</v>
      </c>
      <c r="D29" s="11">
        <f>C29/$E$29</f>
        <v>1</v>
      </c>
      <c r="E29" s="10">
        <v>11</v>
      </c>
      <c r="F29" s="11">
        <f t="shared" si="0"/>
        <v>7.4324324324324328E-2</v>
      </c>
      <c r="G29" s="12">
        <v>26369.47</v>
      </c>
      <c r="H29" s="46">
        <f t="shared" si="1"/>
        <v>1959.8930405405408</v>
      </c>
      <c r="I29" s="13">
        <v>34.125</v>
      </c>
      <c r="J29" s="13">
        <f t="shared" si="2"/>
        <v>2.5363175675675675</v>
      </c>
      <c r="M29" s="9" t="s">
        <v>294</v>
      </c>
      <c r="N29" s="11">
        <v>0.23809523809523814</v>
      </c>
    </row>
    <row r="30" spans="1:15" x14ac:dyDescent="0.35">
      <c r="A30" s="97" t="s">
        <v>280</v>
      </c>
      <c r="B30" s="31" t="s">
        <v>44</v>
      </c>
      <c r="C30" s="32">
        <v>1</v>
      </c>
      <c r="D30" s="33">
        <f>C30/$E$30</f>
        <v>0.1111111111111111</v>
      </c>
      <c r="E30" s="98">
        <v>9</v>
      </c>
      <c r="F30" s="99">
        <f t="shared" si="0"/>
        <v>6.0810810810810814E-2</v>
      </c>
      <c r="G30" s="100">
        <v>0</v>
      </c>
      <c r="H30" s="108">
        <f t="shared" si="1"/>
        <v>0</v>
      </c>
      <c r="I30" s="105">
        <v>63.777777777777779</v>
      </c>
      <c r="J30" s="105">
        <f t="shared" si="2"/>
        <v>3.8783783783783785</v>
      </c>
    </row>
    <row r="31" spans="1:15" x14ac:dyDescent="0.35">
      <c r="A31" s="97"/>
      <c r="B31" s="31" t="s">
        <v>45</v>
      </c>
      <c r="C31" s="32">
        <v>1</v>
      </c>
      <c r="D31" s="33">
        <f t="shared" ref="D31:D36" si="7">C31/$E$30</f>
        <v>0.1111111111111111</v>
      </c>
      <c r="E31" s="98"/>
      <c r="F31" s="99"/>
      <c r="G31" s="100"/>
      <c r="H31" s="108"/>
      <c r="I31" s="105"/>
      <c r="J31" s="105"/>
    </row>
    <row r="32" spans="1:15" x14ac:dyDescent="0.35">
      <c r="A32" s="97"/>
      <c r="B32" s="31" t="s">
        <v>48</v>
      </c>
      <c r="C32" s="32">
        <v>1</v>
      </c>
      <c r="D32" s="33">
        <f t="shared" si="7"/>
        <v>0.1111111111111111</v>
      </c>
      <c r="E32" s="98"/>
      <c r="F32" s="99"/>
      <c r="G32" s="100"/>
      <c r="H32" s="108"/>
      <c r="I32" s="105"/>
      <c r="J32" s="105"/>
    </row>
    <row r="33" spans="1:10" x14ac:dyDescent="0.35">
      <c r="A33" s="97"/>
      <c r="B33" s="31" t="s">
        <v>49</v>
      </c>
      <c r="C33" s="32">
        <v>2</v>
      </c>
      <c r="D33" s="33">
        <f t="shared" si="7"/>
        <v>0.22222222222222221</v>
      </c>
      <c r="E33" s="98"/>
      <c r="F33" s="99"/>
      <c r="G33" s="100"/>
      <c r="H33" s="108"/>
      <c r="I33" s="105"/>
      <c r="J33" s="105"/>
    </row>
    <row r="34" spans="1:10" x14ac:dyDescent="0.35">
      <c r="A34" s="97"/>
      <c r="B34" s="31" t="s">
        <v>50</v>
      </c>
      <c r="C34" s="32">
        <v>1</v>
      </c>
      <c r="D34" s="33">
        <f t="shared" si="7"/>
        <v>0.1111111111111111</v>
      </c>
      <c r="E34" s="98"/>
      <c r="F34" s="99"/>
      <c r="G34" s="100"/>
      <c r="H34" s="108"/>
      <c r="I34" s="105"/>
      <c r="J34" s="105"/>
    </row>
    <row r="35" spans="1:10" x14ac:dyDescent="0.35">
      <c r="A35" s="97"/>
      <c r="B35" s="31" t="s">
        <v>54</v>
      </c>
      <c r="C35" s="32">
        <v>2</v>
      </c>
      <c r="D35" s="33">
        <f t="shared" si="7"/>
        <v>0.22222222222222221</v>
      </c>
      <c r="E35" s="98"/>
      <c r="F35" s="99"/>
      <c r="G35" s="100"/>
      <c r="H35" s="108"/>
      <c r="I35" s="105"/>
      <c r="J35" s="105"/>
    </row>
    <row r="36" spans="1:10" x14ac:dyDescent="0.35">
      <c r="A36" s="97"/>
      <c r="B36" s="31" t="s">
        <v>55</v>
      </c>
      <c r="C36" s="32">
        <v>1</v>
      </c>
      <c r="D36" s="33">
        <f t="shared" si="7"/>
        <v>0.1111111111111111</v>
      </c>
      <c r="E36" s="98"/>
      <c r="F36" s="99"/>
      <c r="G36" s="100"/>
      <c r="H36" s="108"/>
      <c r="I36" s="105"/>
      <c r="J36" s="105"/>
    </row>
    <row r="37" spans="1:10" x14ac:dyDescent="0.35">
      <c r="A37" s="30" t="s">
        <v>281</v>
      </c>
      <c r="B37" s="30" t="s">
        <v>120</v>
      </c>
      <c r="C37" s="10">
        <v>2</v>
      </c>
      <c r="D37" s="11">
        <f>C37/$E$37</f>
        <v>1</v>
      </c>
      <c r="E37" s="10">
        <v>2</v>
      </c>
      <c r="F37" s="11">
        <f t="shared" si="0"/>
        <v>1.3513513513513514E-2</v>
      </c>
      <c r="G37" s="12">
        <v>0</v>
      </c>
      <c r="H37" s="46">
        <f t="shared" si="1"/>
        <v>0</v>
      </c>
      <c r="I37" s="13">
        <v>18.5</v>
      </c>
      <c r="J37" s="13">
        <f t="shared" si="2"/>
        <v>0.25</v>
      </c>
    </row>
    <row r="38" spans="1:10" x14ac:dyDescent="0.35">
      <c r="A38" s="31" t="s">
        <v>282</v>
      </c>
      <c r="B38" s="31" t="s">
        <v>126</v>
      </c>
      <c r="C38" s="32">
        <v>1</v>
      </c>
      <c r="D38" s="33">
        <f>C38/$E$38</f>
        <v>1</v>
      </c>
      <c r="E38" s="32">
        <v>1</v>
      </c>
      <c r="F38" s="33">
        <f t="shared" si="0"/>
        <v>6.7567567567567571E-3</v>
      </c>
      <c r="G38" s="34">
        <v>0</v>
      </c>
      <c r="H38" s="47">
        <f t="shared" si="1"/>
        <v>0</v>
      </c>
      <c r="I38" s="35">
        <v>7</v>
      </c>
      <c r="J38" s="35">
        <f t="shared" si="2"/>
        <v>4.72972972972973E-2</v>
      </c>
    </row>
  </sheetData>
  <mergeCells count="79">
    <mergeCell ref="J27:J28"/>
    <mergeCell ref="A30:A36"/>
    <mergeCell ref="E30:E36"/>
    <mergeCell ref="F30:F36"/>
    <mergeCell ref="G30:G36"/>
    <mergeCell ref="H30:H36"/>
    <mergeCell ref="I30:I36"/>
    <mergeCell ref="J30:J36"/>
    <mergeCell ref="A27:A28"/>
    <mergeCell ref="E27:E28"/>
    <mergeCell ref="F27:F28"/>
    <mergeCell ref="G27:G28"/>
    <mergeCell ref="H27:H28"/>
    <mergeCell ref="I27:I28"/>
    <mergeCell ref="J22:J23"/>
    <mergeCell ref="A25:A26"/>
    <mergeCell ref="E25:E26"/>
    <mergeCell ref="F25:F26"/>
    <mergeCell ref="G25:G26"/>
    <mergeCell ref="H25:H26"/>
    <mergeCell ref="I25:I26"/>
    <mergeCell ref="J25:J26"/>
    <mergeCell ref="A22:A23"/>
    <mergeCell ref="E22:E23"/>
    <mergeCell ref="F22:F23"/>
    <mergeCell ref="G22:G23"/>
    <mergeCell ref="H22:H23"/>
    <mergeCell ref="I22:I23"/>
    <mergeCell ref="J18:J19"/>
    <mergeCell ref="A20:A21"/>
    <mergeCell ref="E20:E21"/>
    <mergeCell ref="F20:F21"/>
    <mergeCell ref="G20:G21"/>
    <mergeCell ref="H20:H21"/>
    <mergeCell ref="I20:I21"/>
    <mergeCell ref="J20:J21"/>
    <mergeCell ref="A18:A19"/>
    <mergeCell ref="E18:E19"/>
    <mergeCell ref="F18:F19"/>
    <mergeCell ref="G18:G19"/>
    <mergeCell ref="H18:H19"/>
    <mergeCell ref="I18:I19"/>
    <mergeCell ref="J12:J14"/>
    <mergeCell ref="A15:A17"/>
    <mergeCell ref="E15:E17"/>
    <mergeCell ref="F15:F17"/>
    <mergeCell ref="G15:G17"/>
    <mergeCell ref="H15:H17"/>
    <mergeCell ref="I15:I17"/>
    <mergeCell ref="J15:J17"/>
    <mergeCell ref="A12:A14"/>
    <mergeCell ref="E12:E14"/>
    <mergeCell ref="F12:F14"/>
    <mergeCell ref="G12:G14"/>
    <mergeCell ref="H12:H14"/>
    <mergeCell ref="I12:I14"/>
    <mergeCell ref="J6:J8"/>
    <mergeCell ref="A9:A11"/>
    <mergeCell ref="E9:E11"/>
    <mergeCell ref="F9:F11"/>
    <mergeCell ref="G9:G11"/>
    <mergeCell ref="H9:H11"/>
    <mergeCell ref="I9:I11"/>
    <mergeCell ref="J9:J11"/>
    <mergeCell ref="A6:A8"/>
    <mergeCell ref="E6:E8"/>
    <mergeCell ref="F6:F8"/>
    <mergeCell ref="G6:G8"/>
    <mergeCell ref="H6:H8"/>
    <mergeCell ref="I6:I8"/>
    <mergeCell ref="A1:J1"/>
    <mergeCell ref="M1:O1"/>
    <mergeCell ref="A3:A4"/>
    <mergeCell ref="E3:E4"/>
    <mergeCell ref="F3:F4"/>
    <mergeCell ref="G3:G4"/>
    <mergeCell ref="H3:H4"/>
    <mergeCell ref="I3:I4"/>
    <mergeCell ref="J3:J4"/>
  </mergeCells>
  <conditionalFormatting sqref="D3:D38">
    <cfRule type="colorScale" priority="8">
      <colorScale>
        <cfvo type="min"/>
        <cfvo type="max"/>
        <color rgb="FFFCFCFF"/>
        <color rgb="FFF8696B"/>
      </colorScale>
    </cfRule>
  </conditionalFormatting>
  <conditionalFormatting sqref="F1:F1048576">
    <cfRule type="colorScale" priority="7">
      <colorScale>
        <cfvo type="min"/>
        <cfvo type="max"/>
        <color rgb="FFFCFCFF"/>
        <color rgb="FFF8696B"/>
      </colorScale>
    </cfRule>
  </conditionalFormatting>
  <conditionalFormatting sqref="G1:G1048576">
    <cfRule type="colorScale" priority="6">
      <colorScale>
        <cfvo type="min"/>
        <cfvo type="max"/>
        <color rgb="FFFCFCFF"/>
        <color rgb="FFF8696B"/>
      </colorScale>
    </cfRule>
  </conditionalFormatting>
  <conditionalFormatting sqref="G2:H2">
    <cfRule type="colorScale" priority="9">
      <colorScale>
        <cfvo type="min"/>
        <cfvo type="max"/>
        <color rgb="FFFCFCFF"/>
        <color rgb="FFF8696B"/>
      </colorScale>
    </cfRule>
  </conditionalFormatting>
  <conditionalFormatting sqref="H1:H1048576">
    <cfRule type="colorScale" priority="5">
      <colorScale>
        <cfvo type="min"/>
        <cfvo type="max"/>
        <color rgb="FFFCFCFF"/>
        <color rgb="FFF8696B"/>
      </colorScale>
    </cfRule>
  </conditionalFormatting>
  <conditionalFormatting sqref="I1:I1048576">
    <cfRule type="colorScale" priority="4">
      <colorScale>
        <cfvo type="min"/>
        <cfvo type="max"/>
        <color rgb="FFFCFCFF"/>
        <color rgb="FFF8696B"/>
      </colorScale>
    </cfRule>
  </conditionalFormatting>
  <conditionalFormatting sqref="J1:J1048576">
    <cfRule type="colorScale" priority="3">
      <colorScale>
        <cfvo type="min"/>
        <cfvo type="max"/>
        <color rgb="FFFCFCFF"/>
        <color rgb="FFF8696B"/>
      </colorScale>
    </cfRule>
  </conditionalFormatting>
  <conditionalFormatting sqref="N21:N27">
    <cfRule type="colorScale" priority="1">
      <colorScale>
        <cfvo type="min"/>
        <cfvo type="max"/>
        <color rgb="FFFCFCFF"/>
        <color rgb="FFF8696B"/>
      </colorScale>
    </cfRule>
  </conditionalFormatting>
  <conditionalFormatting sqref="O3:O18">
    <cfRule type="colorScale" priority="2">
      <colorScale>
        <cfvo type="min"/>
        <cfvo type="max"/>
        <color rgb="FFFCFCFF"/>
        <color rgb="FFF8696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37"/>
  <sheetViews>
    <sheetView topLeftCell="H1" workbookViewId="0">
      <pane ySplit="2" topLeftCell="A3" activePane="bottomLeft" state="frozen"/>
      <selection pane="bottomLeft" activeCell="P24" sqref="P24"/>
    </sheetView>
  </sheetViews>
  <sheetFormatPr defaultRowHeight="14.5" x14ac:dyDescent="0.35"/>
  <cols>
    <col min="1" max="1" width="57.453125" bestFit="1" customWidth="1"/>
    <col min="2" max="2" width="48.7265625" bestFit="1" customWidth="1"/>
    <col min="3" max="3" width="26.26953125" bestFit="1" customWidth="1"/>
    <col min="4" max="4" width="17.54296875" style="44" bestFit="1" customWidth="1"/>
    <col min="5" max="5" width="19.81640625" bestFit="1" customWidth="1"/>
    <col min="6" max="6" width="16.1796875" style="44" bestFit="1" customWidth="1"/>
    <col min="7" max="7" width="19.453125" style="29" bestFit="1" customWidth="1"/>
    <col min="8" max="8" width="20.26953125" style="29" bestFit="1" customWidth="1"/>
    <col min="10" max="10" width="57.453125" bestFit="1" customWidth="1"/>
    <col min="11" max="11" width="6.1796875" bestFit="1" customWidth="1"/>
    <col min="12" max="12" width="6" bestFit="1" customWidth="1"/>
    <col min="13" max="13" width="19.453125" bestFit="1" customWidth="1"/>
    <col min="14" max="14" width="20.26953125" bestFit="1" customWidth="1"/>
    <col min="16" max="16" width="59.54296875" bestFit="1" customWidth="1"/>
    <col min="17" max="17" width="8.26953125" bestFit="1" customWidth="1"/>
    <col min="18" max="18" width="20.26953125" bestFit="1" customWidth="1"/>
    <col min="19" max="19" width="13.453125" bestFit="1" customWidth="1"/>
    <col min="20" max="20" width="11.81640625" bestFit="1" customWidth="1"/>
    <col min="21" max="21" width="9.7265625" bestFit="1" customWidth="1"/>
    <col min="22" max="22" width="5.7265625" bestFit="1" customWidth="1"/>
    <col min="23" max="23" width="9.54296875" bestFit="1" customWidth="1"/>
    <col min="24" max="24" width="12" bestFit="1" customWidth="1"/>
    <col min="25" max="25" width="18.1796875" bestFit="1" customWidth="1"/>
    <col min="26" max="26" width="14.81640625" bestFit="1" customWidth="1"/>
    <col min="27" max="27" width="6.26953125" bestFit="1" customWidth="1"/>
    <col min="28" max="28" width="8.7265625" bestFit="1" customWidth="1"/>
    <col min="29" max="29" width="22.54296875" bestFit="1" customWidth="1"/>
    <col min="30" max="30" width="45.7265625" bestFit="1" customWidth="1"/>
    <col min="31" max="31" width="39.7265625" bestFit="1" customWidth="1"/>
    <col min="32" max="32" width="7.26953125" bestFit="1" customWidth="1"/>
    <col min="33" max="33" width="10.7265625" bestFit="1" customWidth="1"/>
  </cols>
  <sheetData>
    <row r="1" spans="1:33" ht="56.5" customHeight="1" x14ac:dyDescent="0.35">
      <c r="A1" s="79" t="s">
        <v>366</v>
      </c>
      <c r="B1" s="79"/>
      <c r="C1" s="79"/>
      <c r="D1" s="79"/>
      <c r="E1" s="79"/>
      <c r="F1" s="79"/>
      <c r="G1" s="79"/>
      <c r="H1" s="79"/>
      <c r="J1" s="79" t="s">
        <v>367</v>
      </c>
      <c r="K1" s="79"/>
      <c r="L1" s="79"/>
      <c r="P1" s="79" t="s">
        <v>368</v>
      </c>
      <c r="Q1" s="79"/>
      <c r="R1" s="79"/>
      <c r="S1" s="79"/>
      <c r="T1" s="79"/>
      <c r="U1" s="79"/>
      <c r="V1" s="79"/>
      <c r="W1" s="79"/>
      <c r="X1" s="79"/>
      <c r="Y1" s="79"/>
      <c r="Z1" s="79"/>
      <c r="AA1" s="79"/>
      <c r="AB1" s="79"/>
      <c r="AC1" s="79"/>
      <c r="AD1" s="79"/>
      <c r="AE1" s="79"/>
      <c r="AF1" s="79"/>
      <c r="AG1" s="79"/>
    </row>
    <row r="2" spans="1:33" x14ac:dyDescent="0.35">
      <c r="A2" s="8" t="s">
        <v>238</v>
      </c>
      <c r="B2" s="8" t="s">
        <v>239</v>
      </c>
      <c r="C2" s="8" t="s">
        <v>299</v>
      </c>
      <c r="D2" s="41" t="s">
        <v>241</v>
      </c>
      <c r="E2" s="8" t="s">
        <v>300</v>
      </c>
      <c r="F2" s="41" t="s">
        <v>301</v>
      </c>
      <c r="G2" s="4" t="s">
        <v>302</v>
      </c>
      <c r="H2" s="4" t="s">
        <v>303</v>
      </c>
      <c r="J2" s="8" t="s">
        <v>238</v>
      </c>
      <c r="K2" s="8" t="s">
        <v>248</v>
      </c>
      <c r="L2" s="8" t="s">
        <v>304</v>
      </c>
      <c r="P2" s="6" t="s">
        <v>336</v>
      </c>
      <c r="Q2" s="8" t="s">
        <v>317</v>
      </c>
      <c r="R2" s="8" t="s">
        <v>319</v>
      </c>
      <c r="S2" s="8" t="s">
        <v>321</v>
      </c>
      <c r="T2" s="8" t="s">
        <v>316</v>
      </c>
      <c r="U2" s="8" t="s">
        <v>315</v>
      </c>
      <c r="V2" s="8" t="s">
        <v>256</v>
      </c>
      <c r="W2" s="8" t="s">
        <v>322</v>
      </c>
      <c r="X2" s="8" t="s">
        <v>327</v>
      </c>
      <c r="Y2" s="8" t="s">
        <v>330</v>
      </c>
      <c r="Z2" s="8" t="s">
        <v>318</v>
      </c>
      <c r="AA2" s="8" t="s">
        <v>328</v>
      </c>
      <c r="AB2" s="8" t="s">
        <v>331</v>
      </c>
      <c r="AC2" s="8" t="s">
        <v>323</v>
      </c>
      <c r="AD2" s="8" t="s">
        <v>320</v>
      </c>
      <c r="AE2" s="8" t="s">
        <v>326</v>
      </c>
      <c r="AF2" s="8" t="s">
        <v>313</v>
      </c>
      <c r="AG2" s="8" t="s">
        <v>283</v>
      </c>
    </row>
    <row r="3" spans="1:33" x14ac:dyDescent="0.35">
      <c r="A3" s="96" t="s">
        <v>265</v>
      </c>
      <c r="B3" s="30" t="s">
        <v>193</v>
      </c>
      <c r="C3" s="10">
        <v>2</v>
      </c>
      <c r="D3" s="11">
        <f>C3/$E$3</f>
        <v>0.5</v>
      </c>
      <c r="E3" s="86">
        <v>4</v>
      </c>
      <c r="F3" s="87">
        <f>E3/SUM($E$3:$E$36)</f>
        <v>3.3898305084745763E-2</v>
      </c>
      <c r="G3" s="88">
        <v>12502.6875</v>
      </c>
      <c r="H3" s="88">
        <f>G3*F3</f>
        <v>423.81991525423729</v>
      </c>
      <c r="J3" s="9" t="s">
        <v>264</v>
      </c>
      <c r="K3" s="10">
        <v>33</v>
      </c>
      <c r="L3" s="11">
        <v>0.27966101694915252</v>
      </c>
      <c r="P3" s="52" t="s">
        <v>265</v>
      </c>
      <c r="Q3" s="11">
        <v>0</v>
      </c>
      <c r="R3" s="11">
        <v>0</v>
      </c>
      <c r="S3" s="11">
        <v>0</v>
      </c>
      <c r="T3" s="11">
        <v>0</v>
      </c>
      <c r="U3" s="11">
        <v>0</v>
      </c>
      <c r="V3" s="11">
        <v>0</v>
      </c>
      <c r="W3" s="11">
        <v>0</v>
      </c>
      <c r="X3" s="11">
        <v>0</v>
      </c>
      <c r="Y3" s="11">
        <v>0</v>
      </c>
      <c r="Z3" s="11">
        <v>0</v>
      </c>
      <c r="AA3" s="11">
        <v>0</v>
      </c>
      <c r="AB3" s="11">
        <v>0</v>
      </c>
      <c r="AC3" s="11">
        <v>1</v>
      </c>
      <c r="AD3" s="11">
        <v>0</v>
      </c>
      <c r="AE3" s="11">
        <v>0</v>
      </c>
      <c r="AF3" s="11">
        <v>0</v>
      </c>
      <c r="AG3" s="41">
        <v>1</v>
      </c>
    </row>
    <row r="4" spans="1:33" x14ac:dyDescent="0.35">
      <c r="A4" s="96"/>
      <c r="B4" s="30" t="s">
        <v>198</v>
      </c>
      <c r="C4" s="10">
        <v>2</v>
      </c>
      <c r="D4" s="11">
        <f>C4/$E$3</f>
        <v>0.5</v>
      </c>
      <c r="E4" s="86"/>
      <c r="F4" s="87"/>
      <c r="G4" s="88"/>
      <c r="H4" s="88"/>
      <c r="J4" s="9" t="s">
        <v>269</v>
      </c>
      <c r="K4" s="10">
        <v>17</v>
      </c>
      <c r="L4" s="11">
        <v>0.1440677966101695</v>
      </c>
      <c r="P4" s="52" t="s">
        <v>267</v>
      </c>
      <c r="Q4" s="11">
        <v>0</v>
      </c>
      <c r="R4" s="11">
        <v>0.33333333333333331</v>
      </c>
      <c r="S4" s="11">
        <v>0</v>
      </c>
      <c r="T4" s="11">
        <v>0.66666666666666663</v>
      </c>
      <c r="U4" s="11">
        <v>0</v>
      </c>
      <c r="V4" s="11">
        <v>0</v>
      </c>
      <c r="W4" s="11">
        <v>0</v>
      </c>
      <c r="X4" s="11">
        <v>0</v>
      </c>
      <c r="Y4" s="11">
        <v>0</v>
      </c>
      <c r="Z4" s="11">
        <v>0</v>
      </c>
      <c r="AA4" s="11">
        <v>0</v>
      </c>
      <c r="AB4" s="11">
        <v>0</v>
      </c>
      <c r="AC4" s="11">
        <v>0</v>
      </c>
      <c r="AD4" s="11">
        <v>0</v>
      </c>
      <c r="AE4" s="11">
        <v>0</v>
      </c>
      <c r="AF4" s="11">
        <v>0</v>
      </c>
      <c r="AG4" s="41">
        <v>1</v>
      </c>
    </row>
    <row r="5" spans="1:33" x14ac:dyDescent="0.35">
      <c r="A5" s="31" t="s">
        <v>267</v>
      </c>
      <c r="B5" s="31" t="s">
        <v>73</v>
      </c>
      <c r="C5" s="32">
        <v>3</v>
      </c>
      <c r="D5" s="33">
        <f>C5/$E$5</f>
        <v>1</v>
      </c>
      <c r="E5" s="32">
        <v>3</v>
      </c>
      <c r="F5" s="33">
        <f>E5/SUM($E$3:$E$36)</f>
        <v>2.5423728813559324E-2</v>
      </c>
      <c r="G5" s="34">
        <v>9796.8000000000011</v>
      </c>
      <c r="H5" s="34">
        <f>G5*F5</f>
        <v>249.07118644067802</v>
      </c>
      <c r="J5" s="9" t="s">
        <v>276</v>
      </c>
      <c r="K5" s="10">
        <v>14</v>
      </c>
      <c r="L5" s="11">
        <v>0.11864406779661017</v>
      </c>
      <c r="P5" s="52" t="s">
        <v>306</v>
      </c>
      <c r="Q5" s="11">
        <v>0</v>
      </c>
      <c r="R5" s="11">
        <v>0</v>
      </c>
      <c r="S5" s="11">
        <v>0</v>
      </c>
      <c r="T5" s="11">
        <v>0</v>
      </c>
      <c r="U5" s="11">
        <v>0</v>
      </c>
      <c r="V5" s="11">
        <v>0</v>
      </c>
      <c r="W5" s="11">
        <v>0</v>
      </c>
      <c r="X5" s="11">
        <v>1</v>
      </c>
      <c r="Y5" s="11">
        <v>0</v>
      </c>
      <c r="Z5" s="11">
        <v>0</v>
      </c>
      <c r="AA5" s="11">
        <v>0</v>
      </c>
      <c r="AB5" s="11">
        <v>0</v>
      </c>
      <c r="AC5" s="11">
        <v>0</v>
      </c>
      <c r="AD5" s="11">
        <v>0</v>
      </c>
      <c r="AE5" s="11">
        <v>0</v>
      </c>
      <c r="AF5" s="11">
        <v>0</v>
      </c>
      <c r="AG5" s="41">
        <v>1</v>
      </c>
    </row>
    <row r="6" spans="1:33" x14ac:dyDescent="0.35">
      <c r="A6" s="30" t="s">
        <v>306</v>
      </c>
      <c r="B6" s="30" t="s">
        <v>189</v>
      </c>
      <c r="C6" s="10">
        <v>1</v>
      </c>
      <c r="D6" s="11">
        <f>C6/$E$6</f>
        <v>1</v>
      </c>
      <c r="E6" s="10">
        <v>1</v>
      </c>
      <c r="F6" s="11">
        <f>E6/SUM($E$3:$E$36)</f>
        <v>8.4745762711864406E-3</v>
      </c>
      <c r="G6" s="12">
        <v>8373</v>
      </c>
      <c r="H6" s="12">
        <f>G6*F6</f>
        <v>70.957627118644069</v>
      </c>
      <c r="J6" s="9" t="s">
        <v>273</v>
      </c>
      <c r="K6" s="10">
        <v>12</v>
      </c>
      <c r="L6" s="11">
        <v>0.10169491525423729</v>
      </c>
      <c r="P6" s="52" t="s">
        <v>269</v>
      </c>
      <c r="Q6" s="11">
        <v>0</v>
      </c>
      <c r="R6" s="11">
        <v>0</v>
      </c>
      <c r="S6" s="11">
        <v>0</v>
      </c>
      <c r="T6" s="11">
        <v>0</v>
      </c>
      <c r="U6" s="11">
        <v>0.11764705882352941</v>
      </c>
      <c r="V6" s="11">
        <v>0</v>
      </c>
      <c r="W6" s="11">
        <v>0.11764705882352941</v>
      </c>
      <c r="X6" s="11">
        <v>0</v>
      </c>
      <c r="Y6" s="11">
        <v>0</v>
      </c>
      <c r="Z6" s="11">
        <v>0.17647058823529413</v>
      </c>
      <c r="AA6" s="11">
        <v>0</v>
      </c>
      <c r="AB6" s="11">
        <v>0</v>
      </c>
      <c r="AC6" s="11">
        <v>0.17647058823529413</v>
      </c>
      <c r="AD6" s="11">
        <v>0.11764705882352941</v>
      </c>
      <c r="AE6" s="11">
        <v>5.8823529411764705E-2</v>
      </c>
      <c r="AF6" s="11">
        <v>0.23529411764705882</v>
      </c>
      <c r="AG6" s="41">
        <v>1</v>
      </c>
    </row>
    <row r="7" spans="1:33" x14ac:dyDescent="0.35">
      <c r="A7" s="31" t="s">
        <v>269</v>
      </c>
      <c r="B7" s="31" t="s">
        <v>62</v>
      </c>
      <c r="C7" s="32">
        <v>17</v>
      </c>
      <c r="D7" s="33">
        <f>C7/$E$7</f>
        <v>1</v>
      </c>
      <c r="E7" s="32">
        <v>17</v>
      </c>
      <c r="F7" s="33">
        <f>E7/SUM($E$3:$E$36)</f>
        <v>0.1440677966101695</v>
      </c>
      <c r="G7" s="34">
        <v>14070.625882352941</v>
      </c>
      <c r="H7" s="34">
        <f>G7*F7</f>
        <v>2027.1240677966102</v>
      </c>
      <c r="J7" s="9" t="s">
        <v>266</v>
      </c>
      <c r="K7" s="10">
        <v>11</v>
      </c>
      <c r="L7" s="11">
        <v>9.3220338983050849E-2</v>
      </c>
      <c r="P7" s="52" t="s">
        <v>264</v>
      </c>
      <c r="Q7" s="11">
        <v>0</v>
      </c>
      <c r="R7" s="11">
        <v>3.0303030303030304E-2</v>
      </c>
      <c r="S7" s="11">
        <v>0</v>
      </c>
      <c r="T7" s="11">
        <v>6.0606060606060608E-2</v>
      </c>
      <c r="U7" s="11">
        <v>0.12121212121212122</v>
      </c>
      <c r="V7" s="11">
        <v>0</v>
      </c>
      <c r="W7" s="11">
        <v>0.24242424242424243</v>
      </c>
      <c r="X7" s="11">
        <v>0</v>
      </c>
      <c r="Y7" s="11">
        <v>3.0303030303030304E-2</v>
      </c>
      <c r="Z7" s="11">
        <v>0.18181818181818182</v>
      </c>
      <c r="AA7" s="11">
        <v>0</v>
      </c>
      <c r="AB7" s="11">
        <v>3.0303030303030304E-2</v>
      </c>
      <c r="AC7" s="11">
        <v>9.0909090909090912E-2</v>
      </c>
      <c r="AD7" s="11">
        <v>3.0303030303030304E-2</v>
      </c>
      <c r="AE7" s="11">
        <v>6.0606060606060608E-2</v>
      </c>
      <c r="AF7" s="11">
        <v>0.12121212121212122</v>
      </c>
      <c r="AG7" s="41">
        <v>1</v>
      </c>
    </row>
    <row r="8" spans="1:33" x14ac:dyDescent="0.35">
      <c r="A8" s="96" t="s">
        <v>264</v>
      </c>
      <c r="B8" s="30" t="s">
        <v>28</v>
      </c>
      <c r="C8" s="10">
        <v>3</v>
      </c>
      <c r="D8" s="11">
        <f>C8/$E$8</f>
        <v>9.0909090909090912E-2</v>
      </c>
      <c r="E8" s="86">
        <v>33</v>
      </c>
      <c r="F8" s="87">
        <f>E8/SUM($E$3:$E$36)</f>
        <v>0.27966101694915252</v>
      </c>
      <c r="G8" s="88">
        <v>8168.3289999999997</v>
      </c>
      <c r="H8" s="88">
        <f>G8*F8</f>
        <v>2284.3631949152541</v>
      </c>
      <c r="J8" s="9" t="s">
        <v>307</v>
      </c>
      <c r="K8" s="10">
        <v>6</v>
      </c>
      <c r="L8" s="11">
        <v>5.0847457627118647E-2</v>
      </c>
      <c r="P8" s="52" t="s">
        <v>273</v>
      </c>
      <c r="Q8" s="11">
        <v>0</v>
      </c>
      <c r="R8" s="11">
        <v>0</v>
      </c>
      <c r="S8" s="11">
        <v>0</v>
      </c>
      <c r="T8" s="11">
        <v>0.33333333333333331</v>
      </c>
      <c r="U8" s="11">
        <v>0</v>
      </c>
      <c r="V8" s="11">
        <v>0</v>
      </c>
      <c r="W8" s="11">
        <v>0</v>
      </c>
      <c r="X8" s="11">
        <v>0</v>
      </c>
      <c r="Y8" s="11">
        <v>8.3333333333333329E-2</v>
      </c>
      <c r="Z8" s="11">
        <v>8.3333333333333329E-2</v>
      </c>
      <c r="AA8" s="11">
        <v>0</v>
      </c>
      <c r="AB8" s="11">
        <v>0</v>
      </c>
      <c r="AC8" s="11">
        <v>0</v>
      </c>
      <c r="AD8" s="11">
        <v>8.3333333333333329E-2</v>
      </c>
      <c r="AE8" s="11">
        <v>8.3333333333333329E-2</v>
      </c>
      <c r="AF8" s="11">
        <v>0.33333333333333331</v>
      </c>
      <c r="AG8" s="41">
        <v>1</v>
      </c>
    </row>
    <row r="9" spans="1:33" x14ac:dyDescent="0.35">
      <c r="A9" s="96"/>
      <c r="B9" s="30" t="s">
        <v>141</v>
      </c>
      <c r="C9" s="10">
        <v>1</v>
      </c>
      <c r="D9" s="11">
        <f t="shared" ref="D9:D17" si="0">C9/$E$8</f>
        <v>3.0303030303030304E-2</v>
      </c>
      <c r="E9" s="86"/>
      <c r="F9" s="87"/>
      <c r="G9" s="88"/>
      <c r="H9" s="88"/>
      <c r="J9" s="9" t="s">
        <v>305</v>
      </c>
      <c r="K9" s="10">
        <v>6</v>
      </c>
      <c r="L9" s="11">
        <v>5.0847457627118647E-2</v>
      </c>
      <c r="P9" s="52" t="s">
        <v>308</v>
      </c>
      <c r="Q9" s="11">
        <v>0</v>
      </c>
      <c r="R9" s="11">
        <v>0</v>
      </c>
      <c r="S9" s="11">
        <v>0</v>
      </c>
      <c r="T9" s="11">
        <v>0</v>
      </c>
      <c r="U9" s="11">
        <v>1</v>
      </c>
      <c r="V9" s="11">
        <v>0</v>
      </c>
      <c r="W9" s="11">
        <v>0</v>
      </c>
      <c r="X9" s="11">
        <v>0</v>
      </c>
      <c r="Y9" s="11">
        <v>0</v>
      </c>
      <c r="Z9" s="11">
        <v>0</v>
      </c>
      <c r="AA9" s="11">
        <v>0</v>
      </c>
      <c r="AB9" s="11">
        <v>0</v>
      </c>
      <c r="AC9" s="11">
        <v>0</v>
      </c>
      <c r="AD9" s="11">
        <v>0</v>
      </c>
      <c r="AE9" s="11">
        <v>0</v>
      </c>
      <c r="AF9" s="11">
        <v>0</v>
      </c>
      <c r="AG9" s="41">
        <v>1</v>
      </c>
    </row>
    <row r="10" spans="1:33" x14ac:dyDescent="0.35">
      <c r="A10" s="96"/>
      <c r="B10" s="30" t="s">
        <v>142</v>
      </c>
      <c r="C10" s="10">
        <v>2</v>
      </c>
      <c r="D10" s="11">
        <f t="shared" si="0"/>
        <v>6.0606060606060608E-2</v>
      </c>
      <c r="E10" s="86"/>
      <c r="F10" s="87"/>
      <c r="G10" s="88"/>
      <c r="H10" s="88"/>
      <c r="J10" s="9" t="s">
        <v>265</v>
      </c>
      <c r="K10" s="10">
        <v>4</v>
      </c>
      <c r="L10" s="11">
        <v>3.3898305084745763E-2</v>
      </c>
      <c r="P10" s="52" t="s">
        <v>274</v>
      </c>
      <c r="Q10" s="11">
        <v>0</v>
      </c>
      <c r="R10" s="11">
        <v>0</v>
      </c>
      <c r="S10" s="11">
        <v>1</v>
      </c>
      <c r="T10" s="11">
        <v>0</v>
      </c>
      <c r="U10" s="11">
        <v>0</v>
      </c>
      <c r="V10" s="11">
        <v>0</v>
      </c>
      <c r="W10" s="11">
        <v>0</v>
      </c>
      <c r="X10" s="11">
        <v>0</v>
      </c>
      <c r="Y10" s="11">
        <v>0</v>
      </c>
      <c r="Z10" s="11">
        <v>0</v>
      </c>
      <c r="AA10" s="11">
        <v>0</v>
      </c>
      <c r="AB10" s="11">
        <v>0</v>
      </c>
      <c r="AC10" s="11">
        <v>0</v>
      </c>
      <c r="AD10" s="11">
        <v>0</v>
      </c>
      <c r="AE10" s="11">
        <v>0</v>
      </c>
      <c r="AF10" s="11">
        <v>0</v>
      </c>
      <c r="AG10" s="41">
        <v>1</v>
      </c>
    </row>
    <row r="11" spans="1:33" x14ac:dyDescent="0.35">
      <c r="A11" s="96"/>
      <c r="B11" s="30" t="s">
        <v>143</v>
      </c>
      <c r="C11" s="10">
        <v>3</v>
      </c>
      <c r="D11" s="11">
        <f t="shared" si="0"/>
        <v>9.0909090909090912E-2</v>
      </c>
      <c r="E11" s="86"/>
      <c r="F11" s="87"/>
      <c r="G11" s="88"/>
      <c r="H11" s="88"/>
      <c r="J11" s="9" t="s">
        <v>83</v>
      </c>
      <c r="K11" s="10">
        <v>4</v>
      </c>
      <c r="L11" s="11">
        <v>3.3898305084745763E-2</v>
      </c>
      <c r="P11" s="52" t="s">
        <v>83</v>
      </c>
      <c r="Q11" s="11">
        <v>0</v>
      </c>
      <c r="R11" s="11">
        <v>0</v>
      </c>
      <c r="S11" s="11">
        <v>1</v>
      </c>
      <c r="T11" s="11">
        <v>0</v>
      </c>
      <c r="U11" s="11">
        <v>0</v>
      </c>
      <c r="V11" s="11">
        <v>0</v>
      </c>
      <c r="W11" s="11">
        <v>0</v>
      </c>
      <c r="X11" s="11">
        <v>0</v>
      </c>
      <c r="Y11" s="11">
        <v>0</v>
      </c>
      <c r="Z11" s="11">
        <v>0</v>
      </c>
      <c r="AA11" s="11">
        <v>0</v>
      </c>
      <c r="AB11" s="11">
        <v>0</v>
      </c>
      <c r="AC11" s="11">
        <v>0</v>
      </c>
      <c r="AD11" s="11">
        <v>0</v>
      </c>
      <c r="AE11" s="11">
        <v>0</v>
      </c>
      <c r="AF11" s="11">
        <v>0</v>
      </c>
      <c r="AG11" s="41">
        <v>1</v>
      </c>
    </row>
    <row r="12" spans="1:33" x14ac:dyDescent="0.35">
      <c r="A12" s="96"/>
      <c r="B12" s="30" t="s">
        <v>144</v>
      </c>
      <c r="C12" s="10">
        <v>1</v>
      </c>
      <c r="D12" s="11">
        <f t="shared" si="0"/>
        <v>3.0303030303030304E-2</v>
      </c>
      <c r="E12" s="86"/>
      <c r="F12" s="87"/>
      <c r="G12" s="88"/>
      <c r="H12" s="88"/>
      <c r="J12" s="9" t="s">
        <v>267</v>
      </c>
      <c r="K12" s="10">
        <v>3</v>
      </c>
      <c r="L12" s="11">
        <v>2.5423728813559324E-2</v>
      </c>
      <c r="P12" s="52" t="s">
        <v>266</v>
      </c>
      <c r="Q12" s="11">
        <v>0</v>
      </c>
      <c r="R12" s="11">
        <v>0</v>
      </c>
      <c r="S12" s="11">
        <v>0</v>
      </c>
      <c r="T12" s="11">
        <v>0</v>
      </c>
      <c r="U12" s="11">
        <v>9.0909090909090912E-2</v>
      </c>
      <c r="V12" s="11">
        <v>9.0909090909090912E-2</v>
      </c>
      <c r="W12" s="11">
        <v>0</v>
      </c>
      <c r="X12" s="11">
        <v>0</v>
      </c>
      <c r="Y12" s="11">
        <v>0</v>
      </c>
      <c r="Z12" s="11">
        <v>0</v>
      </c>
      <c r="AA12" s="11">
        <v>0</v>
      </c>
      <c r="AB12" s="11">
        <v>0</v>
      </c>
      <c r="AC12" s="11">
        <v>0</v>
      </c>
      <c r="AD12" s="11">
        <v>0</v>
      </c>
      <c r="AE12" s="11">
        <v>0</v>
      </c>
      <c r="AF12" s="11">
        <v>0.81818181818181823</v>
      </c>
      <c r="AG12" s="41">
        <v>1</v>
      </c>
    </row>
    <row r="13" spans="1:33" x14ac:dyDescent="0.35">
      <c r="A13" s="96"/>
      <c r="B13" s="30" t="s">
        <v>148</v>
      </c>
      <c r="C13" s="10">
        <v>1</v>
      </c>
      <c r="D13" s="11">
        <f t="shared" si="0"/>
        <v>3.0303030303030304E-2</v>
      </c>
      <c r="E13" s="86"/>
      <c r="F13" s="87"/>
      <c r="G13" s="88"/>
      <c r="H13" s="88"/>
      <c r="J13" s="9" t="s">
        <v>275</v>
      </c>
      <c r="K13" s="10">
        <v>3</v>
      </c>
      <c r="L13" s="11">
        <v>2.5423728813559324E-2</v>
      </c>
      <c r="P13" s="52" t="s">
        <v>276</v>
      </c>
      <c r="Q13" s="11">
        <v>7.1428571428571425E-2</v>
      </c>
      <c r="R13" s="11">
        <v>0</v>
      </c>
      <c r="S13" s="11">
        <v>0</v>
      </c>
      <c r="T13" s="11">
        <v>0.14285714285714285</v>
      </c>
      <c r="U13" s="11">
        <v>7.1428571428571425E-2</v>
      </c>
      <c r="V13" s="11">
        <v>0</v>
      </c>
      <c r="W13" s="11">
        <v>0.2857142857142857</v>
      </c>
      <c r="X13" s="11">
        <v>0</v>
      </c>
      <c r="Y13" s="11">
        <v>0</v>
      </c>
      <c r="Z13" s="11">
        <v>0.21428571428571427</v>
      </c>
      <c r="AA13" s="11">
        <v>7.1428571428571425E-2</v>
      </c>
      <c r="AB13" s="11">
        <v>0</v>
      </c>
      <c r="AC13" s="11">
        <v>0</v>
      </c>
      <c r="AD13" s="11">
        <v>7.1428571428571425E-2</v>
      </c>
      <c r="AE13" s="11">
        <v>0</v>
      </c>
      <c r="AF13" s="11">
        <v>7.1428571428571425E-2</v>
      </c>
      <c r="AG13" s="41">
        <v>1</v>
      </c>
    </row>
    <row r="14" spans="1:33" x14ac:dyDescent="0.35">
      <c r="A14" s="96"/>
      <c r="B14" s="30" t="s">
        <v>149</v>
      </c>
      <c r="C14" s="10">
        <v>4</v>
      </c>
      <c r="D14" s="11">
        <f t="shared" si="0"/>
        <v>0.12121212121212122</v>
      </c>
      <c r="E14" s="86"/>
      <c r="F14" s="87"/>
      <c r="G14" s="88"/>
      <c r="H14" s="88"/>
      <c r="J14" s="9" t="s">
        <v>306</v>
      </c>
      <c r="K14" s="10">
        <v>1</v>
      </c>
      <c r="L14" s="11">
        <v>8.4745762711864406E-3</v>
      </c>
      <c r="P14" s="52" t="s">
        <v>279</v>
      </c>
      <c r="Q14" s="11">
        <v>0</v>
      </c>
      <c r="R14" s="11">
        <v>0</v>
      </c>
      <c r="S14" s="11">
        <v>0</v>
      </c>
      <c r="T14" s="11">
        <v>0</v>
      </c>
      <c r="U14" s="11">
        <v>0</v>
      </c>
      <c r="V14" s="11">
        <v>0</v>
      </c>
      <c r="W14" s="11">
        <v>0</v>
      </c>
      <c r="X14" s="11">
        <v>1</v>
      </c>
      <c r="Y14" s="11">
        <v>0</v>
      </c>
      <c r="Z14" s="11">
        <v>0</v>
      </c>
      <c r="AA14" s="11">
        <v>0</v>
      </c>
      <c r="AB14" s="11">
        <v>0</v>
      </c>
      <c r="AC14" s="11">
        <v>0</v>
      </c>
      <c r="AD14" s="11">
        <v>0</v>
      </c>
      <c r="AE14" s="11">
        <v>0</v>
      </c>
      <c r="AF14" s="11">
        <v>0</v>
      </c>
      <c r="AG14" s="41">
        <v>1</v>
      </c>
    </row>
    <row r="15" spans="1:33" x14ac:dyDescent="0.35">
      <c r="A15" s="96"/>
      <c r="B15" s="30" t="s">
        <v>152</v>
      </c>
      <c r="C15" s="10">
        <v>15</v>
      </c>
      <c r="D15" s="11">
        <f t="shared" si="0"/>
        <v>0.45454545454545453</v>
      </c>
      <c r="E15" s="86"/>
      <c r="F15" s="87"/>
      <c r="G15" s="88"/>
      <c r="H15" s="88"/>
      <c r="J15" s="9" t="s">
        <v>308</v>
      </c>
      <c r="K15" s="10">
        <v>1</v>
      </c>
      <c r="L15" s="11">
        <v>8.4745762711864406E-3</v>
      </c>
      <c r="P15" s="52" t="s">
        <v>275</v>
      </c>
      <c r="Q15" s="11">
        <v>0</v>
      </c>
      <c r="R15" s="11">
        <v>0</v>
      </c>
      <c r="S15" s="11">
        <v>0</v>
      </c>
      <c r="T15" s="11">
        <v>0</v>
      </c>
      <c r="U15" s="11">
        <v>0</v>
      </c>
      <c r="V15" s="11">
        <v>0</v>
      </c>
      <c r="W15" s="11">
        <v>0</v>
      </c>
      <c r="X15" s="11">
        <v>0</v>
      </c>
      <c r="Y15" s="11">
        <v>0</v>
      </c>
      <c r="Z15" s="11">
        <v>0.33333333333333331</v>
      </c>
      <c r="AA15" s="11">
        <v>0</v>
      </c>
      <c r="AB15" s="11">
        <v>0</v>
      </c>
      <c r="AC15" s="11">
        <v>0.66666666666666663</v>
      </c>
      <c r="AD15" s="11">
        <v>0</v>
      </c>
      <c r="AE15" s="11">
        <v>0</v>
      </c>
      <c r="AF15" s="11">
        <v>0</v>
      </c>
      <c r="AG15" s="41">
        <v>1</v>
      </c>
    </row>
    <row r="16" spans="1:33" x14ac:dyDescent="0.35">
      <c r="A16" s="96"/>
      <c r="B16" s="30" t="s">
        <v>31</v>
      </c>
      <c r="C16" s="10">
        <v>1</v>
      </c>
      <c r="D16" s="11">
        <f t="shared" si="0"/>
        <v>3.0303030303030304E-2</v>
      </c>
      <c r="E16" s="86"/>
      <c r="F16" s="87"/>
      <c r="G16" s="88"/>
      <c r="H16" s="88"/>
      <c r="J16" s="9" t="s">
        <v>274</v>
      </c>
      <c r="K16" s="10">
        <v>1</v>
      </c>
      <c r="L16" s="11">
        <v>8.4745762711864406E-3</v>
      </c>
      <c r="P16" s="52" t="s">
        <v>307</v>
      </c>
      <c r="Q16" s="11">
        <v>0</v>
      </c>
      <c r="R16" s="11">
        <v>0.16666666666666666</v>
      </c>
      <c r="S16" s="11">
        <v>0</v>
      </c>
      <c r="T16" s="11">
        <v>0</v>
      </c>
      <c r="U16" s="11">
        <v>0</v>
      </c>
      <c r="V16" s="11">
        <v>0</v>
      </c>
      <c r="W16" s="11">
        <v>0</v>
      </c>
      <c r="X16" s="11">
        <v>0</v>
      </c>
      <c r="Y16" s="11">
        <v>0</v>
      </c>
      <c r="Z16" s="11">
        <v>0.16666666666666666</v>
      </c>
      <c r="AA16" s="11">
        <v>0.16666666666666666</v>
      </c>
      <c r="AB16" s="11">
        <v>0</v>
      </c>
      <c r="AC16" s="11">
        <v>0.5</v>
      </c>
      <c r="AD16" s="11">
        <v>0</v>
      </c>
      <c r="AE16" s="11">
        <v>0</v>
      </c>
      <c r="AF16" s="11">
        <v>0</v>
      </c>
      <c r="AG16" s="41">
        <v>1</v>
      </c>
    </row>
    <row r="17" spans="1:33" x14ac:dyDescent="0.35">
      <c r="A17" s="96"/>
      <c r="B17" s="30" t="s">
        <v>155</v>
      </c>
      <c r="C17" s="10">
        <v>2</v>
      </c>
      <c r="D17" s="11">
        <f t="shared" si="0"/>
        <v>6.0606060606060608E-2</v>
      </c>
      <c r="E17" s="86"/>
      <c r="F17" s="87"/>
      <c r="G17" s="88"/>
      <c r="H17" s="88"/>
      <c r="J17" s="9" t="s">
        <v>279</v>
      </c>
      <c r="K17" s="10">
        <v>1</v>
      </c>
      <c r="L17" s="11">
        <v>8.4745762711864406E-3</v>
      </c>
      <c r="P17" s="52" t="s">
        <v>309</v>
      </c>
      <c r="Q17" s="11">
        <v>0</v>
      </c>
      <c r="R17" s="11">
        <v>0</v>
      </c>
      <c r="S17" s="11">
        <v>0</v>
      </c>
      <c r="T17" s="11">
        <v>0</v>
      </c>
      <c r="U17" s="11">
        <v>0</v>
      </c>
      <c r="V17" s="11">
        <v>0</v>
      </c>
      <c r="W17" s="11">
        <v>0</v>
      </c>
      <c r="X17" s="11">
        <v>0</v>
      </c>
      <c r="Y17" s="11">
        <v>0</v>
      </c>
      <c r="Z17" s="11">
        <v>0</v>
      </c>
      <c r="AA17" s="11">
        <v>0</v>
      </c>
      <c r="AB17" s="11">
        <v>0</v>
      </c>
      <c r="AC17" s="11">
        <v>0</v>
      </c>
      <c r="AD17" s="11">
        <v>0</v>
      </c>
      <c r="AE17" s="11">
        <v>0</v>
      </c>
      <c r="AF17" s="11">
        <v>1</v>
      </c>
      <c r="AG17" s="41">
        <v>1</v>
      </c>
    </row>
    <row r="18" spans="1:33" x14ac:dyDescent="0.35">
      <c r="A18" s="97" t="s">
        <v>273</v>
      </c>
      <c r="B18" s="31" t="s">
        <v>173</v>
      </c>
      <c r="C18" s="32">
        <v>1</v>
      </c>
      <c r="D18" s="33">
        <f>C18/$E$18</f>
        <v>8.3333333333333329E-2</v>
      </c>
      <c r="E18" s="98">
        <v>12</v>
      </c>
      <c r="F18" s="99">
        <f>E18/SUM($E$3:$E$36)</f>
        <v>0.10169491525423729</v>
      </c>
      <c r="G18" s="100">
        <v>45820.266666666663</v>
      </c>
      <c r="H18" s="100">
        <f>G18*F18</f>
        <v>4659.6881355932201</v>
      </c>
      <c r="J18" s="9" t="s">
        <v>309</v>
      </c>
      <c r="K18" s="10">
        <v>1</v>
      </c>
      <c r="L18" s="11">
        <v>8.4745762711864406E-3</v>
      </c>
      <c r="P18" s="52" t="s">
        <v>305</v>
      </c>
      <c r="Q18" s="11">
        <v>0</v>
      </c>
      <c r="R18" s="11">
        <v>0</v>
      </c>
      <c r="S18" s="11">
        <v>0.33333333333333331</v>
      </c>
      <c r="T18" s="11">
        <v>0</v>
      </c>
      <c r="U18" s="11">
        <v>0</v>
      </c>
      <c r="V18" s="11">
        <v>0</v>
      </c>
      <c r="W18" s="11">
        <v>0</v>
      </c>
      <c r="X18" s="11">
        <v>0</v>
      </c>
      <c r="Y18" s="11">
        <v>0</v>
      </c>
      <c r="Z18" s="11">
        <v>0</v>
      </c>
      <c r="AA18" s="11">
        <v>0</v>
      </c>
      <c r="AB18" s="11">
        <v>0</v>
      </c>
      <c r="AC18" s="11">
        <v>0</v>
      </c>
      <c r="AD18" s="11">
        <v>0</v>
      </c>
      <c r="AE18" s="11">
        <v>0</v>
      </c>
      <c r="AF18" s="11">
        <v>0.66666666666666663</v>
      </c>
      <c r="AG18" s="41">
        <v>1</v>
      </c>
    </row>
    <row r="19" spans="1:33" x14ac:dyDescent="0.35">
      <c r="A19" s="97"/>
      <c r="B19" s="31" t="s">
        <v>101</v>
      </c>
      <c r="C19" s="32">
        <v>8</v>
      </c>
      <c r="D19" s="33">
        <f t="shared" ref="D19:D21" si="1">C19/$E$18</f>
        <v>0.66666666666666663</v>
      </c>
      <c r="E19" s="98"/>
      <c r="F19" s="99"/>
      <c r="G19" s="100"/>
      <c r="H19" s="100"/>
      <c r="P19" s="53" t="s">
        <v>283</v>
      </c>
      <c r="Q19" s="41">
        <v>8.4745762711864406E-3</v>
      </c>
      <c r="R19" s="41">
        <v>2.5423728813559324E-2</v>
      </c>
      <c r="S19" s="41">
        <v>5.9322033898305086E-2</v>
      </c>
      <c r="T19" s="41">
        <v>8.4745762711864403E-2</v>
      </c>
      <c r="U19" s="41">
        <v>7.6271186440677971E-2</v>
      </c>
      <c r="V19" s="41">
        <v>8.4745762711864406E-3</v>
      </c>
      <c r="W19" s="41">
        <v>0.11864406779661017</v>
      </c>
      <c r="X19" s="41">
        <v>1.6949152542372881E-2</v>
      </c>
      <c r="Y19" s="41">
        <v>1.6949152542372881E-2</v>
      </c>
      <c r="Z19" s="41">
        <v>0.1271186440677966</v>
      </c>
      <c r="AA19" s="41">
        <v>1.6949152542372881E-2</v>
      </c>
      <c r="AB19" s="41">
        <v>8.4745762711864406E-3</v>
      </c>
      <c r="AC19" s="41">
        <v>0.1271186440677966</v>
      </c>
      <c r="AD19" s="41">
        <v>4.2372881355932202E-2</v>
      </c>
      <c r="AE19" s="41">
        <v>3.3898305084745763E-2</v>
      </c>
      <c r="AF19" s="41">
        <v>0.2288135593220339</v>
      </c>
      <c r="AG19" s="41">
        <v>1</v>
      </c>
    </row>
    <row r="20" spans="1:33" ht="31.15" customHeight="1" x14ac:dyDescent="0.35">
      <c r="A20" s="97"/>
      <c r="B20" s="31" t="s">
        <v>102</v>
      </c>
      <c r="C20" s="32">
        <v>2</v>
      </c>
      <c r="D20" s="33">
        <f t="shared" si="1"/>
        <v>0.16666666666666666</v>
      </c>
      <c r="E20" s="98"/>
      <c r="F20" s="99"/>
      <c r="G20" s="100"/>
      <c r="H20" s="100"/>
      <c r="J20" s="126" t="s">
        <v>369</v>
      </c>
      <c r="K20" s="127"/>
      <c r="L20" s="127"/>
      <c r="M20" s="127"/>
      <c r="N20" s="127"/>
    </row>
    <row r="21" spans="1:33" x14ac:dyDescent="0.35">
      <c r="A21" s="97"/>
      <c r="B21" s="31" t="s">
        <v>174</v>
      </c>
      <c r="C21" s="32">
        <v>1</v>
      </c>
      <c r="D21" s="33">
        <f t="shared" si="1"/>
        <v>8.3333333333333329E-2</v>
      </c>
      <c r="E21" s="98"/>
      <c r="F21" s="99"/>
      <c r="G21" s="100"/>
      <c r="H21" s="100"/>
      <c r="J21" s="8" t="s">
        <v>442</v>
      </c>
      <c r="K21" s="8" t="s">
        <v>248</v>
      </c>
      <c r="L21" s="8" t="s">
        <v>304</v>
      </c>
      <c r="M21" s="4" t="s">
        <v>302</v>
      </c>
      <c r="N21" s="4" t="s">
        <v>303</v>
      </c>
    </row>
    <row r="22" spans="1:33" x14ac:dyDescent="0.35">
      <c r="A22" s="30" t="s">
        <v>308</v>
      </c>
      <c r="B22" s="30" t="s">
        <v>205</v>
      </c>
      <c r="C22" s="10">
        <v>1</v>
      </c>
      <c r="D22" s="11">
        <f>C22/$E$22</f>
        <v>1</v>
      </c>
      <c r="E22" s="10">
        <v>1</v>
      </c>
      <c r="F22" s="11">
        <f>E22/SUM($E$3:$E$36)</f>
        <v>8.4745762711864406E-3</v>
      </c>
      <c r="G22" s="12">
        <v>18990.189999999999</v>
      </c>
      <c r="H22" s="12">
        <f>G22*F22</f>
        <v>160.93381355932203</v>
      </c>
      <c r="J22" s="9" t="s">
        <v>313</v>
      </c>
      <c r="K22" s="10">
        <v>27</v>
      </c>
      <c r="L22" s="11">
        <v>0.2288135593220339</v>
      </c>
      <c r="M22" s="12">
        <v>13451.150000000001</v>
      </c>
      <c r="N22" s="12">
        <f t="shared" ref="N22:N37" si="2">M22*L22</f>
        <v>3077.8055084745765</v>
      </c>
    </row>
    <row r="23" spans="1:33" x14ac:dyDescent="0.35">
      <c r="A23" s="31" t="s">
        <v>274</v>
      </c>
      <c r="B23" s="31" t="s">
        <v>85</v>
      </c>
      <c r="C23" s="32">
        <v>1</v>
      </c>
      <c r="D23" s="33">
        <f>C23/$E$23</f>
        <v>1</v>
      </c>
      <c r="E23" s="32">
        <v>1</v>
      </c>
      <c r="F23" s="33">
        <f>E23/SUM($E$3:$E$36)</f>
        <v>8.4745762711864406E-3</v>
      </c>
      <c r="G23" s="34">
        <v>3601.4</v>
      </c>
      <c r="H23" s="34">
        <f>G23*F23</f>
        <v>30.520338983050848</v>
      </c>
      <c r="J23" s="9" t="s">
        <v>318</v>
      </c>
      <c r="K23" s="10">
        <v>15</v>
      </c>
      <c r="L23" s="11">
        <v>0.1271186440677966</v>
      </c>
      <c r="M23" s="12">
        <v>12235.375999999998</v>
      </c>
      <c r="N23" s="12">
        <f t="shared" si="2"/>
        <v>1555.3444067796606</v>
      </c>
    </row>
    <row r="24" spans="1:33" x14ac:dyDescent="0.35">
      <c r="A24" s="96" t="s">
        <v>83</v>
      </c>
      <c r="B24" s="30" t="s">
        <v>200</v>
      </c>
      <c r="C24" s="10">
        <v>3</v>
      </c>
      <c r="D24" s="11">
        <f>C24/$E$24</f>
        <v>0.75</v>
      </c>
      <c r="E24" s="86">
        <v>4</v>
      </c>
      <c r="F24" s="87">
        <f>E24/SUM($E$3:$E$36)</f>
        <v>3.3898305084745763E-2</v>
      </c>
      <c r="G24" s="88">
        <v>2821.8649999999998</v>
      </c>
      <c r="H24" s="88">
        <f>G24*F24</f>
        <v>95.656440677966089</v>
      </c>
      <c r="J24" s="9" t="s">
        <v>323</v>
      </c>
      <c r="K24" s="10">
        <v>15</v>
      </c>
      <c r="L24" s="11">
        <v>0.1271186440677966</v>
      </c>
      <c r="M24" s="12">
        <v>7073.65</v>
      </c>
      <c r="N24" s="12">
        <f t="shared" si="2"/>
        <v>899.19279661016935</v>
      </c>
    </row>
    <row r="25" spans="1:33" x14ac:dyDescent="0.35">
      <c r="A25" s="96"/>
      <c r="B25" s="30" t="s">
        <v>201</v>
      </c>
      <c r="C25" s="10">
        <v>1</v>
      </c>
      <c r="D25" s="11">
        <f>C25/$E$24</f>
        <v>0.25</v>
      </c>
      <c r="E25" s="86"/>
      <c r="F25" s="87"/>
      <c r="G25" s="88"/>
      <c r="H25" s="88"/>
      <c r="J25" s="9" t="s">
        <v>322</v>
      </c>
      <c r="K25" s="10">
        <v>14</v>
      </c>
      <c r="L25" s="11">
        <v>0.11864406779661017</v>
      </c>
      <c r="M25" s="12">
        <v>6938.0066666666671</v>
      </c>
      <c r="N25" s="12">
        <f t="shared" si="2"/>
        <v>823.15333333333342</v>
      </c>
    </row>
    <row r="26" spans="1:33" x14ac:dyDescent="0.35">
      <c r="A26" s="97" t="s">
        <v>266</v>
      </c>
      <c r="B26" s="31" t="s">
        <v>33</v>
      </c>
      <c r="C26" s="32">
        <v>1</v>
      </c>
      <c r="D26" s="33">
        <f>C26/$E$26</f>
        <v>9.0909090909090912E-2</v>
      </c>
      <c r="E26" s="98">
        <v>11</v>
      </c>
      <c r="F26" s="99">
        <f>E26/SUM($E$3:$E$36)</f>
        <v>9.3220338983050849E-2</v>
      </c>
      <c r="G26" s="100">
        <v>17511.297777777778</v>
      </c>
      <c r="H26" s="100">
        <f>G26*F26</f>
        <v>1632.4091148775894</v>
      </c>
      <c r="J26" s="9" t="s">
        <v>316</v>
      </c>
      <c r="K26" s="10">
        <v>10</v>
      </c>
      <c r="L26" s="11">
        <v>8.4745762711864403E-2</v>
      </c>
      <c r="M26" s="12">
        <v>58368.45</v>
      </c>
      <c r="N26" s="12">
        <f t="shared" si="2"/>
        <v>4946.4788135593217</v>
      </c>
    </row>
    <row r="27" spans="1:33" x14ac:dyDescent="0.35">
      <c r="A27" s="97"/>
      <c r="B27" s="31" t="s">
        <v>34</v>
      </c>
      <c r="C27" s="32">
        <v>10</v>
      </c>
      <c r="D27" s="33">
        <f>C27/$E$26</f>
        <v>0.90909090909090906</v>
      </c>
      <c r="E27" s="98"/>
      <c r="F27" s="99"/>
      <c r="G27" s="100"/>
      <c r="H27" s="100"/>
      <c r="J27" s="9" t="s">
        <v>315</v>
      </c>
      <c r="K27" s="10">
        <v>9</v>
      </c>
      <c r="L27" s="11">
        <v>7.6271186440677971E-2</v>
      </c>
      <c r="M27" s="12">
        <v>9323.5488888888867</v>
      </c>
      <c r="N27" s="12">
        <f t="shared" si="2"/>
        <v>711.11813559322025</v>
      </c>
    </row>
    <row r="28" spans="1:33" x14ac:dyDescent="0.35">
      <c r="A28" s="30" t="s">
        <v>276</v>
      </c>
      <c r="B28" s="30" t="s">
        <v>78</v>
      </c>
      <c r="C28" s="10">
        <v>14</v>
      </c>
      <c r="D28" s="11">
        <f>C28/$E$28</f>
        <v>1</v>
      </c>
      <c r="E28" s="10">
        <v>14</v>
      </c>
      <c r="F28" s="11">
        <f>E28/SUM($E$3:$E$36)</f>
        <v>0.11864406779661017</v>
      </c>
      <c r="G28" s="12">
        <v>16164.429999999998</v>
      </c>
      <c r="H28" s="12">
        <f>G28*F28</f>
        <v>1917.8137288135592</v>
      </c>
      <c r="J28" s="9" t="s">
        <v>321</v>
      </c>
      <c r="K28" s="10">
        <v>7</v>
      </c>
      <c r="L28" s="11">
        <v>5.9322033898305086E-2</v>
      </c>
      <c r="M28" s="12">
        <v>43382.865714285719</v>
      </c>
      <c r="N28" s="12">
        <f t="shared" si="2"/>
        <v>2573.559830508475</v>
      </c>
    </row>
    <row r="29" spans="1:33" x14ac:dyDescent="0.35">
      <c r="A29" s="31" t="s">
        <v>279</v>
      </c>
      <c r="B29" s="31" t="s">
        <v>105</v>
      </c>
      <c r="C29" s="32">
        <v>1</v>
      </c>
      <c r="D29" s="33">
        <f>C29/$E$29</f>
        <v>1</v>
      </c>
      <c r="E29" s="32">
        <v>1</v>
      </c>
      <c r="F29" s="33">
        <f>E29/SUM($E$3:$E$36)</f>
        <v>8.4745762711864406E-3</v>
      </c>
      <c r="G29" s="34">
        <v>0</v>
      </c>
      <c r="H29" s="34">
        <f>G29*F29</f>
        <v>0</v>
      </c>
      <c r="J29" s="9" t="s">
        <v>320</v>
      </c>
      <c r="K29" s="10">
        <v>5</v>
      </c>
      <c r="L29" s="11">
        <v>4.2372881355932202E-2</v>
      </c>
      <c r="M29" s="12">
        <v>16780.75</v>
      </c>
      <c r="N29" s="12">
        <f t="shared" si="2"/>
        <v>711.04872881355925</v>
      </c>
    </row>
    <row r="30" spans="1:33" x14ac:dyDescent="0.35">
      <c r="A30" s="30" t="s">
        <v>275</v>
      </c>
      <c r="B30" s="30" t="s">
        <v>75</v>
      </c>
      <c r="C30" s="10">
        <v>3</v>
      </c>
      <c r="D30" s="11">
        <f>C30/$E$30</f>
        <v>1</v>
      </c>
      <c r="E30" s="10">
        <v>3</v>
      </c>
      <c r="F30" s="11">
        <f>E30/SUM($E$3:$E$36)</f>
        <v>2.5423728813559324E-2</v>
      </c>
      <c r="G30" s="12">
        <v>2823.6666666666665</v>
      </c>
      <c r="H30" s="12">
        <f>G30*F30</f>
        <v>71.788135593220346</v>
      </c>
      <c r="J30" s="9" t="s">
        <v>326</v>
      </c>
      <c r="K30" s="10">
        <v>4</v>
      </c>
      <c r="L30" s="11">
        <v>3.3898305084745763E-2</v>
      </c>
      <c r="M30" s="12">
        <v>-17674.8325</v>
      </c>
      <c r="N30" s="12">
        <f t="shared" si="2"/>
        <v>-599.14686440677963</v>
      </c>
    </row>
    <row r="31" spans="1:33" x14ac:dyDescent="0.35">
      <c r="A31" s="97" t="s">
        <v>307</v>
      </c>
      <c r="B31" s="31" t="s">
        <v>180</v>
      </c>
      <c r="C31" s="32">
        <v>1</v>
      </c>
      <c r="D31" s="33">
        <f>C31/$E$31</f>
        <v>0.16666666666666666</v>
      </c>
      <c r="E31" s="98">
        <v>6</v>
      </c>
      <c r="F31" s="99">
        <f>E31/SUM($E$3:$E$36)</f>
        <v>5.0847457627118647E-2</v>
      </c>
      <c r="G31" s="100">
        <v>20101.683333333334</v>
      </c>
      <c r="H31" s="100">
        <f>G31*F31</f>
        <v>1022.1194915254239</v>
      </c>
      <c r="J31" s="9" t="s">
        <v>319</v>
      </c>
      <c r="K31" s="10">
        <v>3</v>
      </c>
      <c r="L31" s="11">
        <v>2.5423728813559324E-2</v>
      </c>
      <c r="M31" s="12">
        <v>87967</v>
      </c>
      <c r="N31" s="12">
        <f t="shared" si="2"/>
        <v>2236.4491525423732</v>
      </c>
    </row>
    <row r="32" spans="1:33" x14ac:dyDescent="0.35">
      <c r="A32" s="97"/>
      <c r="B32" s="31" t="s">
        <v>182</v>
      </c>
      <c r="C32" s="32">
        <v>5</v>
      </c>
      <c r="D32" s="33">
        <f>C32/$E$31</f>
        <v>0.83333333333333337</v>
      </c>
      <c r="E32" s="98"/>
      <c r="F32" s="99"/>
      <c r="G32" s="100"/>
      <c r="H32" s="100"/>
      <c r="J32" s="9" t="s">
        <v>327</v>
      </c>
      <c r="K32" s="10">
        <v>2</v>
      </c>
      <c r="L32" s="11">
        <v>1.6949152542372881E-2</v>
      </c>
      <c r="M32" s="12">
        <v>8373</v>
      </c>
      <c r="N32" s="12">
        <f t="shared" si="2"/>
        <v>141.91525423728814</v>
      </c>
    </row>
    <row r="33" spans="1:14" x14ac:dyDescent="0.35">
      <c r="A33" s="30" t="s">
        <v>309</v>
      </c>
      <c r="B33" s="30" t="s">
        <v>211</v>
      </c>
      <c r="C33" s="10">
        <v>1</v>
      </c>
      <c r="D33" s="11">
        <f>C33/$E$33</f>
        <v>1</v>
      </c>
      <c r="E33" s="10">
        <v>1</v>
      </c>
      <c r="F33" s="11">
        <f>E33/SUM($E$3:$E$36)</f>
        <v>8.4745762711864406E-3</v>
      </c>
      <c r="G33" s="12">
        <v>37455</v>
      </c>
      <c r="H33" s="12">
        <f>G33*F33</f>
        <v>317.41525423728814</v>
      </c>
      <c r="J33" s="9" t="s">
        <v>330</v>
      </c>
      <c r="K33" s="10">
        <v>2</v>
      </c>
      <c r="L33" s="11">
        <v>1.6949152542372881E-2</v>
      </c>
      <c r="M33" s="12">
        <v>8734.5</v>
      </c>
      <c r="N33" s="12">
        <f t="shared" si="2"/>
        <v>148.04237288135593</v>
      </c>
    </row>
    <row r="34" spans="1:14" x14ac:dyDescent="0.35">
      <c r="A34" s="97" t="s">
        <v>305</v>
      </c>
      <c r="B34" s="31" t="s">
        <v>166</v>
      </c>
      <c r="C34" s="32">
        <v>2</v>
      </c>
      <c r="D34" s="33">
        <f>C34/$E$34</f>
        <v>0.33333333333333331</v>
      </c>
      <c r="E34" s="98">
        <v>6</v>
      </c>
      <c r="F34" s="99">
        <f>E34/SUM($E$3:$E$36)</f>
        <v>5.0847457627118647E-2</v>
      </c>
      <c r="G34" s="100">
        <v>60929.933333333342</v>
      </c>
      <c r="H34" s="100">
        <f>G34*F34</f>
        <v>3098.1322033898309</v>
      </c>
      <c r="J34" s="9" t="s">
        <v>328</v>
      </c>
      <c r="K34" s="10">
        <v>2</v>
      </c>
      <c r="L34" s="11">
        <v>1.6949152542372881E-2</v>
      </c>
      <c r="M34" s="12">
        <v>6815.2749999999996</v>
      </c>
      <c r="N34" s="12">
        <f t="shared" si="2"/>
        <v>115.51313559322033</v>
      </c>
    </row>
    <row r="35" spans="1:14" x14ac:dyDescent="0.35">
      <c r="A35" s="97"/>
      <c r="B35" s="31" t="s">
        <v>167</v>
      </c>
      <c r="C35" s="32">
        <v>1</v>
      </c>
      <c r="D35" s="33">
        <f t="shared" ref="D35:D36" si="3">C35/$E$34</f>
        <v>0.16666666666666666</v>
      </c>
      <c r="E35" s="98"/>
      <c r="F35" s="99"/>
      <c r="G35" s="100"/>
      <c r="H35" s="100"/>
      <c r="J35" s="9" t="s">
        <v>317</v>
      </c>
      <c r="K35" s="10">
        <v>1</v>
      </c>
      <c r="L35" s="11">
        <v>8.4745762711864406E-3</v>
      </c>
      <c r="M35" s="12">
        <v>61290.47</v>
      </c>
      <c r="N35" s="12">
        <f t="shared" si="2"/>
        <v>519.41076271186444</v>
      </c>
    </row>
    <row r="36" spans="1:14" x14ac:dyDescent="0.35">
      <c r="A36" s="97"/>
      <c r="B36" s="31" t="s">
        <v>168</v>
      </c>
      <c r="C36" s="32">
        <v>3</v>
      </c>
      <c r="D36" s="33">
        <f t="shared" si="3"/>
        <v>0.5</v>
      </c>
      <c r="E36" s="98"/>
      <c r="F36" s="99"/>
      <c r="G36" s="100"/>
      <c r="H36" s="100"/>
      <c r="J36" s="9" t="s">
        <v>256</v>
      </c>
      <c r="K36" s="10">
        <v>1</v>
      </c>
      <c r="L36" s="11">
        <v>8.4745762711864406E-3</v>
      </c>
      <c r="M36" s="12">
        <v>0</v>
      </c>
      <c r="N36" s="12">
        <f t="shared" si="2"/>
        <v>0</v>
      </c>
    </row>
    <row r="37" spans="1:14" x14ac:dyDescent="0.35">
      <c r="J37" s="9" t="s">
        <v>331</v>
      </c>
      <c r="K37" s="10">
        <v>1</v>
      </c>
      <c r="L37" s="11">
        <v>8.4745762711864406E-3</v>
      </c>
      <c r="M37" s="12">
        <v>0</v>
      </c>
      <c r="N37" s="12">
        <f t="shared" si="2"/>
        <v>0</v>
      </c>
    </row>
  </sheetData>
  <mergeCells count="39">
    <mergeCell ref="A34:A36"/>
    <mergeCell ref="E34:E36"/>
    <mergeCell ref="F34:F36"/>
    <mergeCell ref="G34:G36"/>
    <mergeCell ref="H34:H36"/>
    <mergeCell ref="A26:A27"/>
    <mergeCell ref="E26:E27"/>
    <mergeCell ref="F26:F27"/>
    <mergeCell ref="G26:G27"/>
    <mergeCell ref="H26:H27"/>
    <mergeCell ref="A31:A32"/>
    <mergeCell ref="E31:E32"/>
    <mergeCell ref="F31:F32"/>
    <mergeCell ref="G31:G32"/>
    <mergeCell ref="H31:H32"/>
    <mergeCell ref="J20:N20"/>
    <mergeCell ref="A24:A25"/>
    <mergeCell ref="E24:E25"/>
    <mergeCell ref="F24:F25"/>
    <mergeCell ref="G24:G25"/>
    <mergeCell ref="H24:H25"/>
    <mergeCell ref="A18:A21"/>
    <mergeCell ref="E18:E21"/>
    <mergeCell ref="F18:F21"/>
    <mergeCell ref="G18:G21"/>
    <mergeCell ref="H18:H21"/>
    <mergeCell ref="A8:A17"/>
    <mergeCell ref="E8:E17"/>
    <mergeCell ref="F8:F17"/>
    <mergeCell ref="G8:G17"/>
    <mergeCell ref="H8:H17"/>
    <mergeCell ref="A1:H1"/>
    <mergeCell ref="J1:L1"/>
    <mergeCell ref="P1:AG1"/>
    <mergeCell ref="A3:A4"/>
    <mergeCell ref="E3:E4"/>
    <mergeCell ref="F3:F4"/>
    <mergeCell ref="G3:G4"/>
    <mergeCell ref="H3:H4"/>
  </mergeCells>
  <conditionalFormatting sqref="D3:D36">
    <cfRule type="colorScale" priority="6">
      <colorScale>
        <cfvo type="min"/>
        <cfvo type="max"/>
        <color rgb="FFFCFCFF"/>
        <color rgb="FFF8696B"/>
      </colorScale>
    </cfRule>
  </conditionalFormatting>
  <conditionalFormatting sqref="F3:F36">
    <cfRule type="colorScale" priority="7">
      <colorScale>
        <cfvo type="min"/>
        <cfvo type="max"/>
        <color rgb="FFFCFCFF"/>
        <color rgb="FFF8696B"/>
      </colorScale>
    </cfRule>
  </conditionalFormatting>
  <conditionalFormatting sqref="G3:G36">
    <cfRule type="colorScale" priority="8">
      <colorScale>
        <cfvo type="min"/>
        <cfvo type="max"/>
        <color rgb="FFFCFCFF"/>
        <color rgb="FFF8696B"/>
      </colorScale>
    </cfRule>
  </conditionalFormatting>
  <conditionalFormatting sqref="H3:H36">
    <cfRule type="colorScale" priority="9">
      <colorScale>
        <cfvo type="min"/>
        <cfvo type="max"/>
        <color rgb="FFFCFCFF"/>
        <color rgb="FFF8696B"/>
      </colorScale>
    </cfRule>
  </conditionalFormatting>
  <conditionalFormatting sqref="L3:L18">
    <cfRule type="colorScale" priority="5">
      <colorScale>
        <cfvo type="min"/>
        <cfvo type="max"/>
        <color rgb="FFFCFCFF"/>
        <color rgb="FFF8696B"/>
      </colorScale>
    </cfRule>
  </conditionalFormatting>
  <conditionalFormatting sqref="L22:L37">
    <cfRule type="colorScale" priority="2">
      <colorScale>
        <cfvo type="min"/>
        <cfvo type="max"/>
        <color rgb="FFFCFCFF"/>
        <color rgb="FFF8696B"/>
      </colorScale>
    </cfRule>
  </conditionalFormatting>
  <conditionalFormatting sqref="M22:M37">
    <cfRule type="colorScale" priority="3">
      <colorScale>
        <cfvo type="min"/>
        <cfvo type="max"/>
        <color rgb="FFFCFCFF"/>
        <color rgb="FFF8696B"/>
      </colorScale>
    </cfRule>
  </conditionalFormatting>
  <conditionalFormatting sqref="N22:N37">
    <cfRule type="colorScale" priority="4">
      <colorScale>
        <cfvo type="min"/>
        <cfvo type="max"/>
        <color rgb="FFFCFCFF"/>
        <color rgb="FFF8696B"/>
      </colorScale>
    </cfRule>
  </conditionalFormatting>
  <conditionalFormatting sqref="Q3:AF18">
    <cfRule type="colorScale" priority="1">
      <colorScale>
        <cfvo type="min"/>
        <cfvo type="max"/>
        <color rgb="FFFCFCFF"/>
        <color rgb="FFF8696B"/>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68"/>
  <sheetViews>
    <sheetView topLeftCell="C1" workbookViewId="0">
      <pane ySplit="2" topLeftCell="A15" activePane="bottomLeft" state="frozen"/>
      <selection pane="bottomLeft" sqref="A1:J1"/>
    </sheetView>
  </sheetViews>
  <sheetFormatPr defaultRowHeight="14.5" x14ac:dyDescent="0.35"/>
  <cols>
    <col min="1" max="1" width="69.1796875" bestFit="1" customWidth="1"/>
    <col min="2" max="2" width="46.1796875" bestFit="1" customWidth="1"/>
    <col min="3" max="3" width="15.81640625" customWidth="1"/>
    <col min="4" max="4" width="11.7265625" style="44" customWidth="1"/>
    <col min="5" max="5" width="5.26953125" bestFit="1" customWidth="1"/>
    <col min="6" max="6" width="7.1796875" bestFit="1" customWidth="1"/>
    <col min="7" max="7" width="22" bestFit="1" customWidth="1"/>
    <col min="8" max="8" width="22.7265625" bestFit="1" customWidth="1"/>
    <col min="9" max="9" width="28.26953125" bestFit="1" customWidth="1"/>
    <col min="10" max="10" width="29" bestFit="1" customWidth="1"/>
    <col min="13" max="13" width="69.1796875" bestFit="1" customWidth="1"/>
    <col min="14" max="14" width="19.1796875" bestFit="1" customWidth="1"/>
    <col min="15" max="15" width="7.1796875" bestFit="1" customWidth="1"/>
  </cols>
  <sheetData>
    <row r="1" spans="1:15" ht="63.65" customHeight="1" x14ac:dyDescent="0.35">
      <c r="A1" s="79" t="s">
        <v>370</v>
      </c>
      <c r="B1" s="79"/>
      <c r="C1" s="79"/>
      <c r="D1" s="79"/>
      <c r="E1" s="79"/>
      <c r="F1" s="79"/>
      <c r="G1" s="79"/>
      <c r="H1" s="79"/>
      <c r="I1" s="79"/>
      <c r="J1" s="79"/>
      <c r="M1" s="79" t="s">
        <v>371</v>
      </c>
      <c r="N1" s="79"/>
      <c r="O1" s="79"/>
    </row>
    <row r="2" spans="1:15" x14ac:dyDescent="0.35">
      <c r="A2" s="3" t="s">
        <v>238</v>
      </c>
      <c r="B2" s="3" t="s">
        <v>343</v>
      </c>
      <c r="C2" s="3" t="s">
        <v>240</v>
      </c>
      <c r="D2" s="41" t="s">
        <v>353</v>
      </c>
      <c r="E2" s="3" t="s">
        <v>242</v>
      </c>
      <c r="F2" s="41" t="s">
        <v>243</v>
      </c>
      <c r="G2" s="4" t="s">
        <v>244</v>
      </c>
      <c r="H2" s="4" t="s">
        <v>245</v>
      </c>
      <c r="I2" s="3" t="s">
        <v>246</v>
      </c>
      <c r="J2" s="3" t="s">
        <v>247</v>
      </c>
      <c r="M2" s="8" t="s">
        <v>238</v>
      </c>
      <c r="N2" s="8" t="s">
        <v>248</v>
      </c>
      <c r="O2" s="8" t="s">
        <v>243</v>
      </c>
    </row>
    <row r="3" spans="1:15" x14ac:dyDescent="0.35">
      <c r="A3" s="96" t="s">
        <v>265</v>
      </c>
      <c r="B3" s="30" t="s">
        <v>115</v>
      </c>
      <c r="C3" s="10">
        <v>1</v>
      </c>
      <c r="D3" s="11">
        <f>C3/$E$3</f>
        <v>0.25</v>
      </c>
      <c r="E3" s="86">
        <v>4</v>
      </c>
      <c r="F3" s="87">
        <f>E3/SUM($E$3:$E$42)</f>
        <v>2.185792349726776E-2</v>
      </c>
      <c r="G3" s="88">
        <v>4430869</v>
      </c>
      <c r="H3" s="107">
        <f>G3*F3</f>
        <v>96849.595628415307</v>
      </c>
      <c r="I3" s="89">
        <v>67.25</v>
      </c>
      <c r="J3" s="89">
        <f>I3*F3</f>
        <v>1.4699453551912569</v>
      </c>
      <c r="M3" s="9" t="s">
        <v>280</v>
      </c>
      <c r="N3" s="10">
        <v>25</v>
      </c>
      <c r="O3" s="11">
        <v>0.13661202185792351</v>
      </c>
    </row>
    <row r="4" spans="1:15" x14ac:dyDescent="0.35">
      <c r="A4" s="96"/>
      <c r="B4" s="30" t="s">
        <v>116</v>
      </c>
      <c r="C4" s="10">
        <v>1</v>
      </c>
      <c r="D4" s="11">
        <f t="shared" ref="D4:D5" si="0">C4/$E$3</f>
        <v>0.25</v>
      </c>
      <c r="E4" s="86"/>
      <c r="F4" s="87"/>
      <c r="G4" s="88"/>
      <c r="H4" s="107"/>
      <c r="I4" s="89"/>
      <c r="J4" s="89"/>
      <c r="M4" s="9" t="s">
        <v>264</v>
      </c>
      <c r="N4" s="10">
        <v>23</v>
      </c>
      <c r="O4" s="11">
        <v>0.12568306010928962</v>
      </c>
    </row>
    <row r="5" spans="1:15" x14ac:dyDescent="0.35">
      <c r="A5" s="96"/>
      <c r="B5" s="30" t="s">
        <v>117</v>
      </c>
      <c r="C5" s="10">
        <v>2</v>
      </c>
      <c r="D5" s="11">
        <f t="shared" si="0"/>
        <v>0.5</v>
      </c>
      <c r="E5" s="86"/>
      <c r="F5" s="87"/>
      <c r="G5" s="88"/>
      <c r="H5" s="107"/>
      <c r="I5" s="89"/>
      <c r="J5" s="89"/>
      <c r="M5" s="9" t="s">
        <v>268</v>
      </c>
      <c r="N5" s="10">
        <v>21</v>
      </c>
      <c r="O5" s="11">
        <v>0.11475409836065574</v>
      </c>
    </row>
    <row r="6" spans="1:15" x14ac:dyDescent="0.35">
      <c r="A6" s="31" t="s">
        <v>267</v>
      </c>
      <c r="B6" s="31" t="s">
        <v>72</v>
      </c>
      <c r="C6" s="32">
        <v>13</v>
      </c>
      <c r="D6" s="33">
        <f>C6/$E$6</f>
        <v>1</v>
      </c>
      <c r="E6" s="32">
        <v>13</v>
      </c>
      <c r="F6" s="33">
        <f t="shared" ref="F6:F42" si="1">E6/SUM($E$3:$E$42)</f>
        <v>7.1038251366120214E-2</v>
      </c>
      <c r="G6" s="34">
        <v>16000</v>
      </c>
      <c r="H6" s="47">
        <f t="shared" ref="H6:H42" si="2">G6*F6</f>
        <v>1136.6120218579235</v>
      </c>
      <c r="I6" s="35">
        <v>45.07692307692308</v>
      </c>
      <c r="J6" s="35">
        <f t="shared" ref="J6:J42" si="3">I6*F6</f>
        <v>3.2021857923497268</v>
      </c>
      <c r="M6" s="9" t="s">
        <v>276</v>
      </c>
      <c r="N6" s="10">
        <v>19</v>
      </c>
      <c r="O6" s="11">
        <v>0.10382513661202186</v>
      </c>
    </row>
    <row r="7" spans="1:15" x14ac:dyDescent="0.35">
      <c r="A7" s="96" t="s">
        <v>269</v>
      </c>
      <c r="B7" s="30" t="s">
        <v>60</v>
      </c>
      <c r="C7" s="10">
        <v>2</v>
      </c>
      <c r="D7" s="11">
        <f>C7/$E$7</f>
        <v>0.15384615384615385</v>
      </c>
      <c r="E7" s="86">
        <v>13</v>
      </c>
      <c r="F7" s="87">
        <f t="shared" si="1"/>
        <v>7.1038251366120214E-2</v>
      </c>
      <c r="G7" s="88">
        <v>145875.02285714287</v>
      </c>
      <c r="H7" s="107">
        <f t="shared" si="2"/>
        <v>10362.706541764248</v>
      </c>
      <c r="I7" s="89">
        <v>75</v>
      </c>
      <c r="J7" s="89">
        <f t="shared" si="3"/>
        <v>5.3278688524590159</v>
      </c>
      <c r="M7" s="9" t="s">
        <v>275</v>
      </c>
      <c r="N7" s="10">
        <v>18</v>
      </c>
      <c r="O7" s="11">
        <v>9.8360655737704916E-2</v>
      </c>
    </row>
    <row r="8" spans="1:15" x14ac:dyDescent="0.35">
      <c r="A8" s="96"/>
      <c r="B8" s="30" t="s">
        <v>61</v>
      </c>
      <c r="C8" s="10">
        <v>2</v>
      </c>
      <c r="D8" s="11">
        <f t="shared" ref="D8:D11" si="4">C8/$E$7</f>
        <v>0.15384615384615385</v>
      </c>
      <c r="E8" s="86"/>
      <c r="F8" s="87"/>
      <c r="G8" s="88"/>
      <c r="H8" s="107"/>
      <c r="I8" s="89"/>
      <c r="J8" s="89"/>
      <c r="M8" s="9" t="s">
        <v>272</v>
      </c>
      <c r="N8" s="10">
        <v>15</v>
      </c>
      <c r="O8" s="11">
        <v>8.1967213114754092E-2</v>
      </c>
    </row>
    <row r="9" spans="1:15" x14ac:dyDescent="0.35">
      <c r="A9" s="96"/>
      <c r="B9" s="30" t="s">
        <v>62</v>
      </c>
      <c r="C9" s="10">
        <v>4</v>
      </c>
      <c r="D9" s="11">
        <f t="shared" si="4"/>
        <v>0.30769230769230771</v>
      </c>
      <c r="E9" s="86"/>
      <c r="F9" s="87"/>
      <c r="G9" s="88"/>
      <c r="H9" s="107"/>
      <c r="I9" s="89"/>
      <c r="J9" s="89"/>
      <c r="M9" s="9" t="s">
        <v>267</v>
      </c>
      <c r="N9" s="10">
        <v>13</v>
      </c>
      <c r="O9" s="11">
        <v>7.1038251366120214E-2</v>
      </c>
    </row>
    <row r="10" spans="1:15" x14ac:dyDescent="0.35">
      <c r="A10" s="96"/>
      <c r="B10" s="30" t="s">
        <v>64</v>
      </c>
      <c r="C10" s="10">
        <v>3</v>
      </c>
      <c r="D10" s="11">
        <f t="shared" si="4"/>
        <v>0.23076923076923078</v>
      </c>
      <c r="E10" s="86"/>
      <c r="F10" s="87"/>
      <c r="G10" s="88"/>
      <c r="H10" s="107"/>
      <c r="I10" s="89"/>
      <c r="J10" s="89"/>
      <c r="M10" s="9" t="s">
        <v>269</v>
      </c>
      <c r="N10" s="10">
        <v>13</v>
      </c>
      <c r="O10" s="11">
        <v>7.1038251366120214E-2</v>
      </c>
    </row>
    <row r="11" spans="1:15" x14ac:dyDescent="0.35">
      <c r="A11" s="96"/>
      <c r="B11" s="30" t="s">
        <v>65</v>
      </c>
      <c r="C11" s="10">
        <v>2</v>
      </c>
      <c r="D11" s="11">
        <f t="shared" si="4"/>
        <v>0.15384615384615385</v>
      </c>
      <c r="E11" s="86"/>
      <c r="F11" s="87"/>
      <c r="G11" s="88"/>
      <c r="H11" s="107"/>
      <c r="I11" s="89"/>
      <c r="J11" s="89"/>
      <c r="M11" s="9" t="s">
        <v>271</v>
      </c>
      <c r="N11" s="10">
        <v>7</v>
      </c>
      <c r="O11" s="11">
        <v>3.825136612021858E-2</v>
      </c>
    </row>
    <row r="12" spans="1:15" x14ac:dyDescent="0.35">
      <c r="A12" s="97" t="s">
        <v>271</v>
      </c>
      <c r="B12" s="31" t="s">
        <v>89</v>
      </c>
      <c r="C12" s="32">
        <v>5</v>
      </c>
      <c r="D12" s="33">
        <f>C12/$E$12</f>
        <v>0.7142857142857143</v>
      </c>
      <c r="E12" s="98">
        <v>7</v>
      </c>
      <c r="F12" s="99">
        <f t="shared" si="1"/>
        <v>3.825136612021858E-2</v>
      </c>
      <c r="G12" s="100">
        <v>0</v>
      </c>
      <c r="H12" s="108">
        <f t="shared" si="2"/>
        <v>0</v>
      </c>
      <c r="I12" s="105">
        <v>47.714285714285715</v>
      </c>
      <c r="J12" s="105">
        <f t="shared" si="3"/>
        <v>1.825136612021858</v>
      </c>
      <c r="M12" s="9" t="s">
        <v>279</v>
      </c>
      <c r="N12" s="10">
        <v>7</v>
      </c>
      <c r="O12" s="11">
        <v>3.825136612021858E-2</v>
      </c>
    </row>
    <row r="13" spans="1:15" x14ac:dyDescent="0.35">
      <c r="A13" s="97"/>
      <c r="B13" s="31" t="s">
        <v>90</v>
      </c>
      <c r="C13" s="32">
        <v>2</v>
      </c>
      <c r="D13" s="33">
        <f>C13/$E$12</f>
        <v>0.2857142857142857</v>
      </c>
      <c r="E13" s="98"/>
      <c r="F13" s="99"/>
      <c r="G13" s="100"/>
      <c r="H13" s="108"/>
      <c r="I13" s="105"/>
      <c r="J13" s="105"/>
      <c r="M13" s="9" t="s">
        <v>266</v>
      </c>
      <c r="N13" s="10">
        <v>6</v>
      </c>
      <c r="O13" s="11">
        <v>3.2786885245901641E-2</v>
      </c>
    </row>
    <row r="14" spans="1:15" x14ac:dyDescent="0.35">
      <c r="A14" s="96" t="s">
        <v>264</v>
      </c>
      <c r="B14" s="30" t="s">
        <v>28</v>
      </c>
      <c r="C14" s="10">
        <v>3</v>
      </c>
      <c r="D14" s="11">
        <f>C14/$E$14</f>
        <v>0.13043478260869565</v>
      </c>
      <c r="E14" s="86">
        <v>23</v>
      </c>
      <c r="F14" s="87">
        <f t="shared" si="1"/>
        <v>0.12568306010928962</v>
      </c>
      <c r="G14" s="88">
        <v>43160.038181818178</v>
      </c>
      <c r="H14" s="107">
        <f t="shared" si="2"/>
        <v>5424.4856731246891</v>
      </c>
      <c r="I14" s="89">
        <v>46.75</v>
      </c>
      <c r="J14" s="89">
        <f t="shared" si="3"/>
        <v>5.8756830601092895</v>
      </c>
      <c r="M14" s="9" t="s">
        <v>265</v>
      </c>
      <c r="N14" s="10">
        <v>4</v>
      </c>
      <c r="O14" s="11">
        <v>2.185792349726776E-2</v>
      </c>
    </row>
    <row r="15" spans="1:15" x14ac:dyDescent="0.35">
      <c r="A15" s="96"/>
      <c r="B15" s="30" t="s">
        <v>29</v>
      </c>
      <c r="C15" s="10">
        <v>7</v>
      </c>
      <c r="D15" s="11">
        <f t="shared" ref="D15:D17" si="5">C15/$E$14</f>
        <v>0.30434782608695654</v>
      </c>
      <c r="E15" s="86"/>
      <c r="F15" s="87"/>
      <c r="G15" s="88"/>
      <c r="H15" s="107"/>
      <c r="I15" s="89"/>
      <c r="J15" s="89"/>
      <c r="M15" s="9" t="s">
        <v>273</v>
      </c>
      <c r="N15" s="10">
        <v>4</v>
      </c>
      <c r="O15" s="11">
        <v>2.185792349726776E-2</v>
      </c>
    </row>
    <row r="16" spans="1:15" x14ac:dyDescent="0.35">
      <c r="A16" s="96"/>
      <c r="B16" s="30" t="s">
        <v>30</v>
      </c>
      <c r="C16" s="10">
        <v>12</v>
      </c>
      <c r="D16" s="11">
        <f t="shared" si="5"/>
        <v>0.52173913043478259</v>
      </c>
      <c r="E16" s="86"/>
      <c r="F16" s="87"/>
      <c r="G16" s="88"/>
      <c r="H16" s="107"/>
      <c r="I16" s="89"/>
      <c r="J16" s="89"/>
      <c r="M16" s="9" t="s">
        <v>274</v>
      </c>
      <c r="N16" s="10">
        <v>3</v>
      </c>
      <c r="O16" s="11">
        <v>1.6393442622950821E-2</v>
      </c>
    </row>
    <row r="17" spans="1:15" x14ac:dyDescent="0.35">
      <c r="A17" s="96"/>
      <c r="B17" s="30" t="s">
        <v>31</v>
      </c>
      <c r="C17" s="10">
        <v>1</v>
      </c>
      <c r="D17" s="11">
        <f t="shared" si="5"/>
        <v>4.3478260869565216E-2</v>
      </c>
      <c r="E17" s="86"/>
      <c r="F17" s="87"/>
      <c r="G17" s="88"/>
      <c r="H17" s="107"/>
      <c r="I17" s="89"/>
      <c r="J17" s="89"/>
      <c r="M17" s="9" t="s">
        <v>278</v>
      </c>
      <c r="N17" s="10">
        <v>1</v>
      </c>
      <c r="O17" s="11">
        <v>5.4644808743169399E-3</v>
      </c>
    </row>
    <row r="18" spans="1:15" x14ac:dyDescent="0.35">
      <c r="A18" s="31" t="s">
        <v>273</v>
      </c>
      <c r="B18" s="31" t="s">
        <v>102</v>
      </c>
      <c r="C18" s="32">
        <v>4</v>
      </c>
      <c r="D18" s="33">
        <f>C18/$E$18</f>
        <v>1</v>
      </c>
      <c r="E18" s="32">
        <v>4</v>
      </c>
      <c r="F18" s="33">
        <f t="shared" si="1"/>
        <v>2.185792349726776E-2</v>
      </c>
      <c r="G18" s="34">
        <v>0</v>
      </c>
      <c r="H18" s="47">
        <f t="shared" si="2"/>
        <v>0</v>
      </c>
      <c r="I18" s="35">
        <v>22.25</v>
      </c>
      <c r="J18" s="35">
        <f t="shared" si="3"/>
        <v>0.48633879781420764</v>
      </c>
    </row>
    <row r="19" spans="1:15" ht="29" x14ac:dyDescent="0.35">
      <c r="A19" s="96" t="s">
        <v>274</v>
      </c>
      <c r="B19" s="30" t="s">
        <v>82</v>
      </c>
      <c r="C19" s="10">
        <v>1</v>
      </c>
      <c r="D19" s="11">
        <f>C19/$E$19</f>
        <v>0.33333333333333331</v>
      </c>
      <c r="E19" s="86">
        <v>3</v>
      </c>
      <c r="F19" s="87">
        <f t="shared" si="1"/>
        <v>1.6393442622950821E-2</v>
      </c>
      <c r="G19" s="88">
        <v>15778.545</v>
      </c>
      <c r="H19" s="107">
        <f t="shared" si="2"/>
        <v>258.66467213114754</v>
      </c>
      <c r="I19" s="89">
        <v>30</v>
      </c>
      <c r="J19" s="89">
        <f t="shared" si="3"/>
        <v>0.49180327868852464</v>
      </c>
      <c r="M19" s="40" t="s">
        <v>339</v>
      </c>
      <c r="N19" s="8" t="s">
        <v>285</v>
      </c>
    </row>
    <row r="20" spans="1:15" x14ac:dyDescent="0.35">
      <c r="A20" s="96"/>
      <c r="B20" s="30" t="s">
        <v>84</v>
      </c>
      <c r="C20" s="10">
        <v>1</v>
      </c>
      <c r="D20" s="11">
        <f t="shared" ref="D20:D21" si="6">C20/$E$19</f>
        <v>0.33333333333333331</v>
      </c>
      <c r="E20" s="86"/>
      <c r="F20" s="87"/>
      <c r="G20" s="88"/>
      <c r="H20" s="107"/>
      <c r="I20" s="89"/>
      <c r="J20" s="89"/>
      <c r="M20" s="9" t="s">
        <v>288</v>
      </c>
      <c r="N20" s="11">
        <v>0.2608695652173913</v>
      </c>
    </row>
    <row r="21" spans="1:15" x14ac:dyDescent="0.35">
      <c r="A21" s="96"/>
      <c r="B21" s="30" t="s">
        <v>85</v>
      </c>
      <c r="C21" s="10">
        <v>1</v>
      </c>
      <c r="D21" s="11">
        <f t="shared" si="6"/>
        <v>0.33333333333333331</v>
      </c>
      <c r="E21" s="86"/>
      <c r="F21" s="87"/>
      <c r="G21" s="88"/>
      <c r="H21" s="107"/>
      <c r="I21" s="89"/>
      <c r="J21" s="89"/>
      <c r="M21" s="9" t="s">
        <v>289</v>
      </c>
      <c r="N21" s="11">
        <v>0.17391304347826086</v>
      </c>
    </row>
    <row r="22" spans="1:15" x14ac:dyDescent="0.35">
      <c r="A22" s="97" t="s">
        <v>266</v>
      </c>
      <c r="B22" s="31" t="s">
        <v>33</v>
      </c>
      <c r="C22" s="32">
        <v>2</v>
      </c>
      <c r="D22" s="33">
        <f>C22/$E$22</f>
        <v>0.33333333333333331</v>
      </c>
      <c r="E22" s="98">
        <v>6</v>
      </c>
      <c r="F22" s="99">
        <f t="shared" si="1"/>
        <v>3.2786885245901641E-2</v>
      </c>
      <c r="G22" s="100">
        <v>173897.54</v>
      </c>
      <c r="H22" s="108">
        <f t="shared" si="2"/>
        <v>5701.5586885245912</v>
      </c>
      <c r="I22" s="105">
        <v>214.66666666666666</v>
      </c>
      <c r="J22" s="105">
        <f t="shared" si="3"/>
        <v>7.0382513661202184</v>
      </c>
      <c r="M22" s="9" t="s">
        <v>286</v>
      </c>
      <c r="N22" s="11">
        <v>0.13043478260869565</v>
      </c>
    </row>
    <row r="23" spans="1:15" x14ac:dyDescent="0.35">
      <c r="A23" s="97"/>
      <c r="B23" s="31" t="s">
        <v>34</v>
      </c>
      <c r="C23" s="32">
        <v>4</v>
      </c>
      <c r="D23" s="33">
        <f>C23/$E$22</f>
        <v>0.66666666666666663</v>
      </c>
      <c r="E23" s="98"/>
      <c r="F23" s="99"/>
      <c r="G23" s="100"/>
      <c r="H23" s="108"/>
      <c r="I23" s="105"/>
      <c r="J23" s="105"/>
      <c r="M23" s="9" t="s">
        <v>293</v>
      </c>
      <c r="N23" s="11">
        <v>0.13043478260869565</v>
      </c>
    </row>
    <row r="24" spans="1:15" x14ac:dyDescent="0.35">
      <c r="A24" s="96" t="s">
        <v>276</v>
      </c>
      <c r="B24" s="30" t="s">
        <v>78</v>
      </c>
      <c r="C24" s="10">
        <v>16</v>
      </c>
      <c r="D24" s="11">
        <f>C24/$E$24</f>
        <v>0.84210526315789469</v>
      </c>
      <c r="E24" s="86">
        <v>19</v>
      </c>
      <c r="F24" s="87">
        <f t="shared" si="1"/>
        <v>0.10382513661202186</v>
      </c>
      <c r="G24" s="88">
        <v>101177.80428571429</v>
      </c>
      <c r="H24" s="107">
        <f t="shared" si="2"/>
        <v>10504.799352068696</v>
      </c>
      <c r="I24" s="89">
        <v>56.285714285714285</v>
      </c>
      <c r="J24" s="89">
        <f t="shared" si="3"/>
        <v>5.8438719750195158</v>
      </c>
      <c r="M24" s="9" t="s">
        <v>287</v>
      </c>
      <c r="N24" s="11">
        <v>8.6956521739130432E-2</v>
      </c>
    </row>
    <row r="25" spans="1:15" x14ac:dyDescent="0.35">
      <c r="A25" s="96"/>
      <c r="B25" s="30" t="s">
        <v>79</v>
      </c>
      <c r="C25" s="10">
        <v>3</v>
      </c>
      <c r="D25" s="11">
        <f>C25/$E$24</f>
        <v>0.15789473684210525</v>
      </c>
      <c r="E25" s="86"/>
      <c r="F25" s="87"/>
      <c r="G25" s="88"/>
      <c r="H25" s="107"/>
      <c r="I25" s="89"/>
      <c r="J25" s="89"/>
      <c r="M25" s="9" t="s">
        <v>290</v>
      </c>
      <c r="N25" s="11">
        <v>4.3478260869565216E-2</v>
      </c>
    </row>
    <row r="26" spans="1:15" x14ac:dyDescent="0.35">
      <c r="A26" s="31" t="s">
        <v>268</v>
      </c>
      <c r="B26" s="31" t="s">
        <v>38</v>
      </c>
      <c r="C26" s="32">
        <v>21</v>
      </c>
      <c r="D26" s="33">
        <f>C26/$E$26</f>
        <v>1</v>
      </c>
      <c r="E26" s="32">
        <v>21</v>
      </c>
      <c r="F26" s="33">
        <f t="shared" si="1"/>
        <v>0.11475409836065574</v>
      </c>
      <c r="G26" s="34">
        <v>44523.09</v>
      </c>
      <c r="H26" s="47">
        <f t="shared" si="2"/>
        <v>5109.2070491803279</v>
      </c>
      <c r="I26" s="35">
        <v>31.904761904761905</v>
      </c>
      <c r="J26" s="35">
        <f t="shared" si="3"/>
        <v>3.6612021857923498</v>
      </c>
      <c r="M26" s="9" t="s">
        <v>292</v>
      </c>
      <c r="N26" s="11">
        <v>4.3478260869565216E-2</v>
      </c>
    </row>
    <row r="27" spans="1:15" x14ac:dyDescent="0.35">
      <c r="A27" s="30" t="s">
        <v>278</v>
      </c>
      <c r="B27" s="30" t="s">
        <v>130</v>
      </c>
      <c r="C27" s="10">
        <v>1</v>
      </c>
      <c r="D27" s="11">
        <f>C27/$E$27</f>
        <v>1</v>
      </c>
      <c r="E27" s="10">
        <v>1</v>
      </c>
      <c r="F27" s="11">
        <f t="shared" si="1"/>
        <v>5.4644808743169399E-3</v>
      </c>
      <c r="G27" s="12">
        <v>0</v>
      </c>
      <c r="H27" s="46">
        <f t="shared" si="2"/>
        <v>0</v>
      </c>
      <c r="I27" s="13">
        <v>40</v>
      </c>
      <c r="J27" s="13">
        <f t="shared" si="3"/>
        <v>0.21857923497267759</v>
      </c>
      <c r="M27" s="9" t="s">
        <v>291</v>
      </c>
      <c r="N27" s="11">
        <v>0</v>
      </c>
    </row>
    <row r="28" spans="1:15" x14ac:dyDescent="0.35">
      <c r="A28" s="97" t="s">
        <v>279</v>
      </c>
      <c r="B28" s="31" t="s">
        <v>105</v>
      </c>
      <c r="C28" s="32">
        <v>1</v>
      </c>
      <c r="D28" s="33">
        <f>C28/$E$28</f>
        <v>0.14285714285714285</v>
      </c>
      <c r="E28" s="98">
        <v>7</v>
      </c>
      <c r="F28" s="99">
        <f t="shared" si="1"/>
        <v>3.825136612021858E-2</v>
      </c>
      <c r="G28" s="100">
        <v>5142.2</v>
      </c>
      <c r="H28" s="108">
        <f t="shared" si="2"/>
        <v>196.69617486338797</v>
      </c>
      <c r="I28" s="105">
        <v>203.33333333333334</v>
      </c>
      <c r="J28" s="105">
        <f t="shared" si="3"/>
        <v>7.7777777777777786</v>
      </c>
      <c r="M28" s="9" t="s">
        <v>294</v>
      </c>
      <c r="N28" s="11">
        <v>0.13043478260869568</v>
      </c>
    </row>
    <row r="29" spans="1:15" x14ac:dyDescent="0.35">
      <c r="A29" s="97"/>
      <c r="B29" s="31" t="s">
        <v>107</v>
      </c>
      <c r="C29" s="32">
        <v>1</v>
      </c>
      <c r="D29" s="33">
        <f t="shared" ref="D29:D31" si="7">C29/$E$28</f>
        <v>0.14285714285714285</v>
      </c>
      <c r="E29" s="98"/>
      <c r="F29" s="99"/>
      <c r="G29" s="100"/>
      <c r="H29" s="108"/>
      <c r="I29" s="105"/>
      <c r="J29" s="105"/>
    </row>
    <row r="30" spans="1:15" x14ac:dyDescent="0.35">
      <c r="A30" s="97"/>
      <c r="B30" s="31" t="s">
        <v>108</v>
      </c>
      <c r="C30" s="32">
        <v>4</v>
      </c>
      <c r="D30" s="33">
        <f t="shared" si="7"/>
        <v>0.5714285714285714</v>
      </c>
      <c r="E30" s="98"/>
      <c r="F30" s="99"/>
      <c r="G30" s="100"/>
      <c r="H30" s="108"/>
      <c r="I30" s="105"/>
      <c r="J30" s="105"/>
    </row>
    <row r="31" spans="1:15" x14ac:dyDescent="0.35">
      <c r="A31" s="97"/>
      <c r="B31" s="31" t="s">
        <v>109</v>
      </c>
      <c r="C31" s="32">
        <v>1</v>
      </c>
      <c r="D31" s="33">
        <f t="shared" si="7"/>
        <v>0.14285714285714285</v>
      </c>
      <c r="E31" s="98"/>
      <c r="F31" s="99"/>
      <c r="G31" s="100"/>
      <c r="H31" s="108"/>
      <c r="I31" s="105"/>
      <c r="J31" s="105"/>
    </row>
    <row r="32" spans="1:15" x14ac:dyDescent="0.35">
      <c r="A32" s="96" t="s">
        <v>272</v>
      </c>
      <c r="B32" s="30" t="s">
        <v>68</v>
      </c>
      <c r="C32" s="10">
        <v>1</v>
      </c>
      <c r="D32" s="11">
        <f>C32/$E$32</f>
        <v>6.6666666666666666E-2</v>
      </c>
      <c r="E32" s="86">
        <v>15</v>
      </c>
      <c r="F32" s="87">
        <f t="shared" si="1"/>
        <v>8.1967213114754092E-2</v>
      </c>
      <c r="G32" s="88">
        <v>0</v>
      </c>
      <c r="H32" s="107">
        <f t="shared" si="2"/>
        <v>0</v>
      </c>
      <c r="I32" s="89">
        <v>28.4</v>
      </c>
      <c r="J32" s="89">
        <f t="shared" si="3"/>
        <v>2.3278688524590163</v>
      </c>
    </row>
    <row r="33" spans="1:10" x14ac:dyDescent="0.35">
      <c r="A33" s="96"/>
      <c r="B33" s="30" t="s">
        <v>69</v>
      </c>
      <c r="C33" s="10">
        <v>14</v>
      </c>
      <c r="D33" s="11">
        <f>C33/$E$32</f>
        <v>0.93333333333333335</v>
      </c>
      <c r="E33" s="86"/>
      <c r="F33" s="87"/>
      <c r="G33" s="88"/>
      <c r="H33" s="107"/>
      <c r="I33" s="89"/>
      <c r="J33" s="89"/>
    </row>
    <row r="34" spans="1:10" x14ac:dyDescent="0.35">
      <c r="A34" s="31" t="s">
        <v>275</v>
      </c>
      <c r="B34" s="31" t="s">
        <v>75</v>
      </c>
      <c r="C34" s="32">
        <v>18</v>
      </c>
      <c r="D34" s="33">
        <f>C34/$E$34</f>
        <v>1</v>
      </c>
      <c r="E34" s="32">
        <v>18</v>
      </c>
      <c r="F34" s="33">
        <f t="shared" si="1"/>
        <v>9.8360655737704916E-2</v>
      </c>
      <c r="G34" s="34">
        <v>124312.65625</v>
      </c>
      <c r="H34" s="47">
        <f t="shared" si="2"/>
        <v>12227.474385245901</v>
      </c>
      <c r="I34" s="35">
        <v>44.454545454545453</v>
      </c>
      <c r="J34" s="35">
        <f t="shared" si="3"/>
        <v>4.3725782414307002</v>
      </c>
    </row>
    <row r="35" spans="1:10" x14ac:dyDescent="0.35">
      <c r="A35" s="96" t="s">
        <v>280</v>
      </c>
      <c r="B35" s="30" t="s">
        <v>44</v>
      </c>
      <c r="C35" s="10">
        <v>5</v>
      </c>
      <c r="D35" s="11">
        <f>C35/$E$35</f>
        <v>0.2</v>
      </c>
      <c r="E35" s="86">
        <v>25</v>
      </c>
      <c r="F35" s="87">
        <f t="shared" si="1"/>
        <v>0.13661202185792351</v>
      </c>
      <c r="G35" s="88">
        <v>547.44000000000005</v>
      </c>
      <c r="H35" s="107">
        <f t="shared" si="2"/>
        <v>74.786885245901658</v>
      </c>
      <c r="I35" s="89">
        <v>61.708333333333336</v>
      </c>
      <c r="J35" s="89">
        <f t="shared" si="3"/>
        <v>8.4301001821493635</v>
      </c>
    </row>
    <row r="36" spans="1:10" x14ac:dyDescent="0.35">
      <c r="A36" s="96"/>
      <c r="B36" s="30" t="s">
        <v>49</v>
      </c>
      <c r="C36" s="10">
        <v>5</v>
      </c>
      <c r="D36" s="11">
        <f t="shared" ref="D36:D40" si="8">C36/$E$35</f>
        <v>0.2</v>
      </c>
      <c r="E36" s="86"/>
      <c r="F36" s="87"/>
      <c r="G36" s="88"/>
      <c r="H36" s="107"/>
      <c r="I36" s="89"/>
      <c r="J36" s="89"/>
    </row>
    <row r="37" spans="1:10" x14ac:dyDescent="0.35">
      <c r="A37" s="96"/>
      <c r="B37" s="30" t="s">
        <v>50</v>
      </c>
      <c r="C37" s="10">
        <v>1</v>
      </c>
      <c r="D37" s="11">
        <f t="shared" si="8"/>
        <v>0.04</v>
      </c>
      <c r="E37" s="86"/>
      <c r="F37" s="87"/>
      <c r="G37" s="88"/>
      <c r="H37" s="107"/>
      <c r="I37" s="89"/>
      <c r="J37" s="89"/>
    </row>
    <row r="38" spans="1:10" x14ac:dyDescent="0.35">
      <c r="A38" s="96"/>
      <c r="B38" s="30" t="s">
        <v>53</v>
      </c>
      <c r="C38" s="10">
        <v>2</v>
      </c>
      <c r="D38" s="11">
        <f t="shared" si="8"/>
        <v>0.08</v>
      </c>
      <c r="E38" s="86"/>
      <c r="F38" s="87"/>
      <c r="G38" s="88"/>
      <c r="H38" s="107"/>
      <c r="I38" s="89"/>
      <c r="J38" s="89"/>
    </row>
    <row r="39" spans="1:10" x14ac:dyDescent="0.35">
      <c r="A39" s="96"/>
      <c r="B39" s="30" t="s">
        <v>54</v>
      </c>
      <c r="C39" s="10">
        <v>8</v>
      </c>
      <c r="D39" s="11">
        <f t="shared" si="8"/>
        <v>0.32</v>
      </c>
      <c r="E39" s="86"/>
      <c r="F39" s="87"/>
      <c r="G39" s="88"/>
      <c r="H39" s="107"/>
      <c r="I39" s="89"/>
      <c r="J39" s="89"/>
    </row>
    <row r="40" spans="1:10" x14ac:dyDescent="0.35">
      <c r="A40" s="96"/>
      <c r="B40" s="30" t="s">
        <v>55</v>
      </c>
      <c r="C40" s="10">
        <v>4</v>
      </c>
      <c r="D40" s="11">
        <f t="shared" si="8"/>
        <v>0.16</v>
      </c>
      <c r="E40" s="86"/>
      <c r="F40" s="87"/>
      <c r="G40" s="88"/>
      <c r="H40" s="107"/>
      <c r="I40" s="89"/>
      <c r="J40" s="89"/>
    </row>
    <row r="41" spans="1:10" x14ac:dyDescent="0.35">
      <c r="A41" s="31" t="s">
        <v>281</v>
      </c>
      <c r="B41" s="31" t="s">
        <v>120</v>
      </c>
      <c r="C41" s="32">
        <v>2</v>
      </c>
      <c r="D41" s="33">
        <f>C41/$E$41</f>
        <v>1</v>
      </c>
      <c r="E41" s="32">
        <v>2</v>
      </c>
      <c r="F41" s="33">
        <f t="shared" si="1"/>
        <v>1.092896174863388E-2</v>
      </c>
      <c r="G41" s="34">
        <v>0</v>
      </c>
      <c r="H41" s="47">
        <f t="shared" si="2"/>
        <v>0</v>
      </c>
      <c r="I41" s="35">
        <v>46.5</v>
      </c>
      <c r="J41" s="35">
        <f t="shared" si="3"/>
        <v>0.50819672131147542</v>
      </c>
    </row>
    <row r="42" spans="1:10" x14ac:dyDescent="0.35">
      <c r="A42" s="30" t="s">
        <v>282</v>
      </c>
      <c r="B42" s="30" t="s">
        <v>126</v>
      </c>
      <c r="C42" s="10">
        <v>2</v>
      </c>
      <c r="D42" s="11">
        <f>C42/$E$42</f>
        <v>1</v>
      </c>
      <c r="E42" s="10">
        <v>2</v>
      </c>
      <c r="F42" s="11">
        <f t="shared" si="1"/>
        <v>1.092896174863388E-2</v>
      </c>
      <c r="G42" s="12">
        <v>13851.33</v>
      </c>
      <c r="H42" s="46">
        <f t="shared" si="2"/>
        <v>151.38065573770493</v>
      </c>
      <c r="I42" s="13">
        <v>9</v>
      </c>
      <c r="J42" s="13">
        <f t="shared" si="3"/>
        <v>9.8360655737704916E-2</v>
      </c>
    </row>
    <row r="67" spans="1:3" x14ac:dyDescent="0.35">
      <c r="A67" t="s">
        <v>281</v>
      </c>
      <c r="B67">
        <v>2</v>
      </c>
      <c r="C67">
        <v>1.092896174863388E-2</v>
      </c>
    </row>
    <row r="68" spans="1:3" x14ac:dyDescent="0.35">
      <c r="A68" t="s">
        <v>282</v>
      </c>
      <c r="B68">
        <v>2</v>
      </c>
      <c r="C68">
        <v>1.092896174863388E-2</v>
      </c>
    </row>
  </sheetData>
  <mergeCells count="72">
    <mergeCell ref="J35:J40"/>
    <mergeCell ref="A35:A40"/>
    <mergeCell ref="E35:E40"/>
    <mergeCell ref="F35:F40"/>
    <mergeCell ref="G35:G40"/>
    <mergeCell ref="H35:H40"/>
    <mergeCell ref="I35:I40"/>
    <mergeCell ref="J28:J31"/>
    <mergeCell ref="A32:A33"/>
    <mergeCell ref="E32:E33"/>
    <mergeCell ref="F32:F33"/>
    <mergeCell ref="G32:G33"/>
    <mergeCell ref="H32:H33"/>
    <mergeCell ref="I32:I33"/>
    <mergeCell ref="J32:J33"/>
    <mergeCell ref="A28:A31"/>
    <mergeCell ref="E28:E31"/>
    <mergeCell ref="F28:F31"/>
    <mergeCell ref="G28:G31"/>
    <mergeCell ref="H28:H31"/>
    <mergeCell ref="I28:I31"/>
    <mergeCell ref="J22:J23"/>
    <mergeCell ref="A24:A25"/>
    <mergeCell ref="E24:E25"/>
    <mergeCell ref="F24:F25"/>
    <mergeCell ref="G24:G25"/>
    <mergeCell ref="H24:H25"/>
    <mergeCell ref="I24:I25"/>
    <mergeCell ref="J24:J25"/>
    <mergeCell ref="A22:A23"/>
    <mergeCell ref="E22:E23"/>
    <mergeCell ref="F22:F23"/>
    <mergeCell ref="G22:G23"/>
    <mergeCell ref="H22:H23"/>
    <mergeCell ref="I22:I23"/>
    <mergeCell ref="J14:J17"/>
    <mergeCell ref="A19:A21"/>
    <mergeCell ref="E19:E21"/>
    <mergeCell ref="F19:F21"/>
    <mergeCell ref="G19:G21"/>
    <mergeCell ref="H19:H21"/>
    <mergeCell ref="I19:I21"/>
    <mergeCell ref="J19:J21"/>
    <mergeCell ref="A14:A17"/>
    <mergeCell ref="E14:E17"/>
    <mergeCell ref="F14:F17"/>
    <mergeCell ref="G14:G17"/>
    <mergeCell ref="H14:H17"/>
    <mergeCell ref="I14:I17"/>
    <mergeCell ref="J7:J11"/>
    <mergeCell ref="A12:A13"/>
    <mergeCell ref="E12:E13"/>
    <mergeCell ref="F12:F13"/>
    <mergeCell ref="G12:G13"/>
    <mergeCell ref="H12:H13"/>
    <mergeCell ref="I12:I13"/>
    <mergeCell ref="J12:J13"/>
    <mergeCell ref="A7:A11"/>
    <mergeCell ref="E7:E11"/>
    <mergeCell ref="F7:F11"/>
    <mergeCell ref="G7:G11"/>
    <mergeCell ref="H7:H11"/>
    <mergeCell ref="I7:I11"/>
    <mergeCell ref="A1:J1"/>
    <mergeCell ref="M1:O1"/>
    <mergeCell ref="A3:A5"/>
    <mergeCell ref="E3:E5"/>
    <mergeCell ref="F3:F5"/>
    <mergeCell ref="G3:G5"/>
    <mergeCell ref="H3:H5"/>
    <mergeCell ref="I3:I5"/>
    <mergeCell ref="J3:J5"/>
  </mergeCells>
  <conditionalFormatting sqref="D1:D1048576">
    <cfRule type="colorScale" priority="8">
      <colorScale>
        <cfvo type="min"/>
        <cfvo type="max"/>
        <color rgb="FFFCFCFF"/>
        <color rgb="FFF8696B"/>
      </colorScale>
    </cfRule>
  </conditionalFormatting>
  <conditionalFormatting sqref="F1:F2">
    <cfRule type="colorScale" priority="13">
      <colorScale>
        <cfvo type="min"/>
        <cfvo type="max"/>
        <color rgb="FFFCFCFF"/>
        <color rgb="FFF8696B"/>
      </colorScale>
    </cfRule>
  </conditionalFormatting>
  <conditionalFormatting sqref="F1:F1048576">
    <cfRule type="colorScale" priority="7">
      <colorScale>
        <cfvo type="min"/>
        <cfvo type="max"/>
        <color rgb="FFFCFCFF"/>
        <color rgb="FFF8696B"/>
      </colorScale>
    </cfRule>
  </conditionalFormatting>
  <conditionalFormatting sqref="G1:G2">
    <cfRule type="colorScale" priority="12">
      <colorScale>
        <cfvo type="min"/>
        <cfvo type="max"/>
        <color rgb="FFFCFCFF"/>
        <color rgb="FFF8696B"/>
      </colorScale>
    </cfRule>
  </conditionalFormatting>
  <conditionalFormatting sqref="G1:G1048576">
    <cfRule type="colorScale" priority="6">
      <colorScale>
        <cfvo type="min"/>
        <cfvo type="max"/>
        <color rgb="FFFCFCFF"/>
        <color rgb="FFF8696B"/>
      </colorScale>
    </cfRule>
  </conditionalFormatting>
  <conditionalFormatting sqref="G2:H2">
    <cfRule type="colorScale" priority="14">
      <colorScale>
        <cfvo type="min"/>
        <cfvo type="max"/>
        <color rgb="FFFCFCFF"/>
        <color rgb="FFF8696B"/>
      </colorScale>
    </cfRule>
  </conditionalFormatting>
  <conditionalFormatting sqref="H1:H2">
    <cfRule type="colorScale" priority="11">
      <colorScale>
        <cfvo type="min"/>
        <cfvo type="max"/>
        <color rgb="FFFCFCFF"/>
        <color rgb="FFF8696B"/>
      </colorScale>
    </cfRule>
  </conditionalFormatting>
  <conditionalFormatting sqref="H1:H1048576">
    <cfRule type="colorScale" priority="5">
      <colorScale>
        <cfvo type="min"/>
        <cfvo type="max"/>
        <color rgb="FFFCFCFF"/>
        <color rgb="FFF8696B"/>
      </colorScale>
    </cfRule>
  </conditionalFormatting>
  <conditionalFormatting sqref="I1:I2">
    <cfRule type="colorScale" priority="10">
      <colorScale>
        <cfvo type="min"/>
        <cfvo type="max"/>
        <color rgb="FFFCFCFF"/>
        <color rgb="FFF8696B"/>
      </colorScale>
    </cfRule>
  </conditionalFormatting>
  <conditionalFormatting sqref="I1:I1048576">
    <cfRule type="colorScale" priority="3">
      <colorScale>
        <cfvo type="min"/>
        <cfvo type="max"/>
        <color rgb="FFFCFCFF"/>
        <color rgb="FFF8696B"/>
      </colorScale>
    </cfRule>
  </conditionalFormatting>
  <conditionalFormatting sqref="J1:J2">
    <cfRule type="colorScale" priority="9">
      <colorScale>
        <cfvo type="min"/>
        <cfvo type="max"/>
        <color rgb="FFFCFCFF"/>
        <color rgb="FFF8696B"/>
      </colorScale>
    </cfRule>
  </conditionalFormatting>
  <conditionalFormatting sqref="J1:J1048576">
    <cfRule type="colorScale" priority="2">
      <colorScale>
        <cfvo type="min"/>
        <cfvo type="max"/>
        <color rgb="FFFCFCFF"/>
        <color rgb="FFF8696B"/>
      </colorScale>
    </cfRule>
  </conditionalFormatting>
  <conditionalFormatting sqref="N20:N27">
    <cfRule type="colorScale" priority="1">
      <colorScale>
        <cfvo type="min"/>
        <cfvo type="max"/>
        <color rgb="FFFCFCFF"/>
        <color rgb="FFF8696B"/>
      </colorScale>
    </cfRule>
  </conditionalFormatting>
  <conditionalFormatting sqref="O3:O17">
    <cfRule type="colorScale" priority="4">
      <colorScale>
        <cfvo type="min"/>
        <cfvo type="max"/>
        <color rgb="FFFCFCFF"/>
        <color rgb="FFF8696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53"/>
  <sheetViews>
    <sheetView workbookViewId="0">
      <pane ySplit="2" topLeftCell="A3" activePane="bottomLeft" state="frozen"/>
      <selection pane="bottomLeft" activeCell="J22" sqref="J22"/>
    </sheetView>
  </sheetViews>
  <sheetFormatPr defaultRowHeight="14.5" x14ac:dyDescent="0.35"/>
  <cols>
    <col min="1" max="1" width="57.453125" bestFit="1" customWidth="1"/>
    <col min="2" max="2" width="50.26953125" bestFit="1" customWidth="1"/>
    <col min="3" max="3" width="26.26953125" bestFit="1" customWidth="1"/>
    <col min="4" max="4" width="17.54296875" style="44" bestFit="1" customWidth="1"/>
    <col min="5" max="5" width="19.81640625" bestFit="1" customWidth="1"/>
    <col min="6" max="6" width="16.1796875" style="44" bestFit="1" customWidth="1"/>
    <col min="7" max="7" width="19.453125" style="29" bestFit="1" customWidth="1"/>
    <col min="8" max="8" width="20.26953125" style="29" bestFit="1" customWidth="1"/>
    <col min="10" max="10" width="57.453125" bestFit="1" customWidth="1"/>
    <col min="11" max="11" width="6.1796875" bestFit="1" customWidth="1"/>
    <col min="12" max="12" width="6" bestFit="1" customWidth="1"/>
    <col min="13" max="13" width="19.453125" bestFit="1" customWidth="1"/>
    <col min="14" max="14" width="20.26953125" bestFit="1" customWidth="1"/>
    <col min="16" max="16" width="59.54296875" bestFit="1" customWidth="1"/>
    <col min="17" max="17" width="21" bestFit="1" customWidth="1"/>
    <col min="18" max="18" width="8.26953125" bestFit="1" customWidth="1"/>
    <col min="19" max="19" width="20.26953125" bestFit="1" customWidth="1"/>
    <col min="20" max="20" width="13.453125" bestFit="1" customWidth="1"/>
    <col min="21" max="21" width="11.81640625" bestFit="1" customWidth="1"/>
    <col min="22" max="22" width="9.7265625" bestFit="1" customWidth="1"/>
    <col min="23" max="23" width="5.7265625" bestFit="1" customWidth="1"/>
    <col min="24" max="24" width="9.54296875" bestFit="1" customWidth="1"/>
    <col min="25" max="25" width="12" bestFit="1" customWidth="1"/>
    <col min="26" max="26" width="7.81640625" bestFit="1" customWidth="1"/>
    <col min="27" max="27" width="18.1796875" bestFit="1" customWidth="1"/>
    <col min="28" max="28" width="14.81640625" bestFit="1" customWidth="1"/>
    <col min="29" max="29" width="6.26953125" bestFit="1" customWidth="1"/>
    <col min="30" max="30" width="8.7265625" bestFit="1" customWidth="1"/>
    <col min="31" max="31" width="9.26953125" bestFit="1" customWidth="1"/>
    <col min="32" max="32" width="22.54296875" bestFit="1" customWidth="1"/>
    <col min="33" max="33" width="45.7265625" bestFit="1" customWidth="1"/>
    <col min="34" max="34" width="39.7265625" bestFit="1" customWidth="1"/>
    <col min="35" max="35" width="7.26953125" bestFit="1" customWidth="1"/>
    <col min="36" max="36" width="10.7265625" bestFit="1" customWidth="1"/>
  </cols>
  <sheetData>
    <row r="1" spans="1:36" ht="58.15" customHeight="1" x14ac:dyDescent="0.35">
      <c r="A1" s="79" t="s">
        <v>372</v>
      </c>
      <c r="B1" s="79"/>
      <c r="C1" s="79"/>
      <c r="D1" s="79"/>
      <c r="E1" s="79"/>
      <c r="F1" s="79"/>
      <c r="G1" s="79"/>
      <c r="H1" s="79"/>
      <c r="J1" s="79" t="s">
        <v>373</v>
      </c>
      <c r="K1" s="79"/>
      <c r="L1" s="79"/>
      <c r="P1" s="79" t="s">
        <v>374</v>
      </c>
      <c r="Q1" s="79"/>
      <c r="R1" s="79"/>
      <c r="S1" s="79"/>
      <c r="T1" s="79"/>
      <c r="U1" s="79"/>
      <c r="V1" s="79"/>
      <c r="W1" s="79"/>
      <c r="X1" s="79"/>
      <c r="Y1" s="79"/>
      <c r="Z1" s="79"/>
      <c r="AA1" s="79"/>
      <c r="AB1" s="79"/>
      <c r="AC1" s="79"/>
      <c r="AD1" s="79"/>
      <c r="AE1" s="79"/>
      <c r="AF1" s="79"/>
      <c r="AG1" s="79"/>
      <c r="AH1" s="79"/>
      <c r="AI1" s="79"/>
      <c r="AJ1" s="79"/>
    </row>
    <row r="2" spans="1:36" x14ac:dyDescent="0.35">
      <c r="A2" s="8" t="s">
        <v>238</v>
      </c>
      <c r="B2" s="8" t="s">
        <v>239</v>
      </c>
      <c r="C2" s="8" t="s">
        <v>299</v>
      </c>
      <c r="D2" s="41" t="s">
        <v>241</v>
      </c>
      <c r="E2" s="8" t="s">
        <v>300</v>
      </c>
      <c r="F2" s="41" t="s">
        <v>301</v>
      </c>
      <c r="G2" s="4" t="s">
        <v>302</v>
      </c>
      <c r="H2" s="4" t="s">
        <v>303</v>
      </c>
      <c r="J2" s="8" t="s">
        <v>238</v>
      </c>
      <c r="K2" s="8" t="s">
        <v>248</v>
      </c>
      <c r="L2" s="8" t="s">
        <v>304</v>
      </c>
      <c r="P2" s="6" t="s">
        <v>336</v>
      </c>
      <c r="Q2" s="8" t="s">
        <v>265</v>
      </c>
      <c r="R2" s="8" t="s">
        <v>317</v>
      </c>
      <c r="S2" s="8" t="s">
        <v>319</v>
      </c>
      <c r="T2" s="8" t="s">
        <v>321</v>
      </c>
      <c r="U2" s="8" t="s">
        <v>316</v>
      </c>
      <c r="V2" s="8" t="s">
        <v>315</v>
      </c>
      <c r="W2" s="8" t="s">
        <v>256</v>
      </c>
      <c r="X2" s="8" t="s">
        <v>322</v>
      </c>
      <c r="Y2" s="8" t="s">
        <v>327</v>
      </c>
      <c r="Z2" s="8" t="s">
        <v>329</v>
      </c>
      <c r="AA2" s="8" t="s">
        <v>330</v>
      </c>
      <c r="AB2" s="8" t="s">
        <v>318</v>
      </c>
      <c r="AC2" s="8" t="s">
        <v>328</v>
      </c>
      <c r="AD2" s="8" t="s">
        <v>331</v>
      </c>
      <c r="AE2" s="8" t="s">
        <v>325</v>
      </c>
      <c r="AF2" s="8" t="s">
        <v>323</v>
      </c>
      <c r="AG2" s="8" t="s">
        <v>320</v>
      </c>
      <c r="AH2" s="8" t="s">
        <v>326</v>
      </c>
      <c r="AI2" s="8" t="s">
        <v>313</v>
      </c>
      <c r="AJ2" s="8" t="s">
        <v>283</v>
      </c>
    </row>
    <row r="3" spans="1:36" x14ac:dyDescent="0.35">
      <c r="A3" s="96" t="s">
        <v>265</v>
      </c>
      <c r="B3" s="30" t="s">
        <v>112</v>
      </c>
      <c r="C3" s="10">
        <v>1</v>
      </c>
      <c r="D3" s="11">
        <f>C3/$E$3</f>
        <v>0.33333333333333331</v>
      </c>
      <c r="E3" s="86">
        <v>3</v>
      </c>
      <c r="F3" s="87">
        <f>E3/SUM($E$3:$E$53)</f>
        <v>1.1811023622047244E-2</v>
      </c>
      <c r="G3" s="88">
        <v>7518.3166666666666</v>
      </c>
      <c r="H3" s="88">
        <f>G3*F3</f>
        <v>88.799015748031493</v>
      </c>
      <c r="J3" s="10" t="s">
        <v>264</v>
      </c>
      <c r="K3" s="10">
        <v>69</v>
      </c>
      <c r="L3" s="11">
        <v>0.27165354330708663</v>
      </c>
      <c r="P3" s="52" t="s">
        <v>265</v>
      </c>
      <c r="Q3" s="11">
        <v>0.66666666666666663</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0.33333333333333331</v>
      </c>
      <c r="AI3" s="11">
        <v>0</v>
      </c>
      <c r="AJ3" s="41">
        <v>1</v>
      </c>
    </row>
    <row r="4" spans="1:36" x14ac:dyDescent="0.35">
      <c r="A4" s="96"/>
      <c r="B4" s="30" t="s">
        <v>195</v>
      </c>
      <c r="C4" s="10">
        <v>1</v>
      </c>
      <c r="D4" s="11">
        <f t="shared" ref="D4:D5" si="0">C4/$E$3</f>
        <v>0.33333333333333331</v>
      </c>
      <c r="E4" s="86"/>
      <c r="F4" s="87"/>
      <c r="G4" s="88"/>
      <c r="H4" s="88"/>
      <c r="J4" s="10" t="s">
        <v>276</v>
      </c>
      <c r="K4" s="10">
        <v>32</v>
      </c>
      <c r="L4" s="11">
        <v>0.12598425196850394</v>
      </c>
      <c r="P4" s="52" t="s">
        <v>267</v>
      </c>
      <c r="Q4" s="11">
        <v>0</v>
      </c>
      <c r="R4" s="11">
        <v>0</v>
      </c>
      <c r="S4" s="11">
        <v>0.05</v>
      </c>
      <c r="T4" s="11">
        <v>0</v>
      </c>
      <c r="U4" s="11">
        <v>0.15</v>
      </c>
      <c r="V4" s="11">
        <v>0.05</v>
      </c>
      <c r="W4" s="11">
        <v>0</v>
      </c>
      <c r="X4" s="11">
        <v>0.15</v>
      </c>
      <c r="Y4" s="11">
        <v>0</v>
      </c>
      <c r="Z4" s="11">
        <v>0</v>
      </c>
      <c r="AA4" s="11">
        <v>0</v>
      </c>
      <c r="AB4" s="11">
        <v>0.1</v>
      </c>
      <c r="AC4" s="11">
        <v>0</v>
      </c>
      <c r="AD4" s="11">
        <v>0</v>
      </c>
      <c r="AE4" s="11">
        <v>0.05</v>
      </c>
      <c r="AF4" s="11">
        <v>0.1</v>
      </c>
      <c r="AG4" s="11">
        <v>0.15</v>
      </c>
      <c r="AH4" s="11">
        <v>0</v>
      </c>
      <c r="AI4" s="11">
        <v>0.2</v>
      </c>
      <c r="AJ4" s="41">
        <v>1</v>
      </c>
    </row>
    <row r="5" spans="1:36" x14ac:dyDescent="0.35">
      <c r="A5" s="96"/>
      <c r="B5" s="30" t="s">
        <v>198</v>
      </c>
      <c r="C5" s="10">
        <v>1</v>
      </c>
      <c r="D5" s="11">
        <f t="shared" si="0"/>
        <v>0.33333333333333331</v>
      </c>
      <c r="E5" s="86"/>
      <c r="F5" s="87"/>
      <c r="G5" s="88"/>
      <c r="H5" s="88"/>
      <c r="J5" s="10" t="s">
        <v>269</v>
      </c>
      <c r="K5" s="10">
        <v>30</v>
      </c>
      <c r="L5" s="11">
        <v>0.11811023622047244</v>
      </c>
      <c r="P5" s="52" t="s">
        <v>306</v>
      </c>
      <c r="Q5" s="11">
        <v>0</v>
      </c>
      <c r="R5" s="11">
        <v>0</v>
      </c>
      <c r="S5" s="11">
        <v>0</v>
      </c>
      <c r="T5" s="11">
        <v>0</v>
      </c>
      <c r="U5" s="11">
        <v>0.1111111111111111</v>
      </c>
      <c r="V5" s="11">
        <v>0</v>
      </c>
      <c r="W5" s="11">
        <v>0</v>
      </c>
      <c r="X5" s="11">
        <v>0</v>
      </c>
      <c r="Y5" s="11">
        <v>0.1111111111111111</v>
      </c>
      <c r="Z5" s="11">
        <v>0</v>
      </c>
      <c r="AA5" s="11">
        <v>0</v>
      </c>
      <c r="AB5" s="11">
        <v>0</v>
      </c>
      <c r="AC5" s="11">
        <v>0</v>
      </c>
      <c r="AD5" s="11">
        <v>0.1111111111111111</v>
      </c>
      <c r="AE5" s="11">
        <v>0.33333333333333331</v>
      </c>
      <c r="AF5" s="11">
        <v>0.22222222222222221</v>
      </c>
      <c r="AG5" s="11">
        <v>0</v>
      </c>
      <c r="AH5" s="11">
        <v>0</v>
      </c>
      <c r="AI5" s="11">
        <v>0.1111111111111111</v>
      </c>
      <c r="AJ5" s="41">
        <v>1</v>
      </c>
    </row>
    <row r="6" spans="1:36" x14ac:dyDescent="0.35">
      <c r="A6" s="31" t="s">
        <v>267</v>
      </c>
      <c r="B6" s="31" t="s">
        <v>73</v>
      </c>
      <c r="C6" s="32">
        <v>20</v>
      </c>
      <c r="D6" s="33">
        <f>C6/$E$6</f>
        <v>1</v>
      </c>
      <c r="E6" s="32">
        <v>20</v>
      </c>
      <c r="F6" s="33">
        <f>E6/SUM($E$3:$E$53)</f>
        <v>7.874015748031496E-2</v>
      </c>
      <c r="G6" s="34">
        <v>43401.451111111113</v>
      </c>
      <c r="H6" s="34">
        <f>G6*F6</f>
        <v>3417.4370953630796</v>
      </c>
      <c r="J6" s="10" t="s">
        <v>305</v>
      </c>
      <c r="K6" s="10">
        <v>26</v>
      </c>
      <c r="L6" s="11">
        <v>0.10236220472440945</v>
      </c>
      <c r="P6" s="52" t="s">
        <v>269</v>
      </c>
      <c r="Q6" s="11">
        <v>0</v>
      </c>
      <c r="R6" s="11">
        <v>0.1</v>
      </c>
      <c r="S6" s="11">
        <v>3.3333333333333333E-2</v>
      </c>
      <c r="T6" s="11">
        <v>3.3333333333333333E-2</v>
      </c>
      <c r="U6" s="11">
        <v>3.3333333333333333E-2</v>
      </c>
      <c r="V6" s="11">
        <v>6.6666666666666666E-2</v>
      </c>
      <c r="W6" s="11">
        <v>3.3333333333333333E-2</v>
      </c>
      <c r="X6" s="11">
        <v>6.6666666666666666E-2</v>
      </c>
      <c r="Y6" s="11">
        <v>3.3333333333333333E-2</v>
      </c>
      <c r="Z6" s="11">
        <v>0</v>
      </c>
      <c r="AA6" s="11">
        <v>0</v>
      </c>
      <c r="AB6" s="11">
        <v>0.1</v>
      </c>
      <c r="AC6" s="11">
        <v>0</v>
      </c>
      <c r="AD6" s="11">
        <v>3.3333333333333333E-2</v>
      </c>
      <c r="AE6" s="11">
        <v>3.3333333333333333E-2</v>
      </c>
      <c r="AF6" s="11">
        <v>0.1</v>
      </c>
      <c r="AG6" s="11">
        <v>0.1</v>
      </c>
      <c r="AH6" s="11">
        <v>0.2</v>
      </c>
      <c r="AI6" s="11">
        <v>3.3333333333333333E-2</v>
      </c>
      <c r="AJ6" s="41">
        <v>1</v>
      </c>
    </row>
    <row r="7" spans="1:36" x14ac:dyDescent="0.35">
      <c r="A7" s="30" t="s">
        <v>306</v>
      </c>
      <c r="B7" s="30" t="s">
        <v>189</v>
      </c>
      <c r="C7" s="10">
        <v>9</v>
      </c>
      <c r="D7" s="11">
        <f>C7/$E$7</f>
        <v>1</v>
      </c>
      <c r="E7" s="10">
        <v>9</v>
      </c>
      <c r="F7" s="11">
        <f>E7/SUM($E$3:$E$53)</f>
        <v>3.5433070866141732E-2</v>
      </c>
      <c r="G7" s="12">
        <v>720476.20000000007</v>
      </c>
      <c r="H7" s="12">
        <f>G7*F7</f>
        <v>25528.684251968505</v>
      </c>
      <c r="J7" s="10" t="s">
        <v>307</v>
      </c>
      <c r="K7" s="10">
        <v>25</v>
      </c>
      <c r="L7" s="11">
        <v>9.8425196850393706E-2</v>
      </c>
      <c r="P7" s="52" t="s">
        <v>264</v>
      </c>
      <c r="Q7" s="11">
        <v>1.4492753623188406E-2</v>
      </c>
      <c r="R7" s="11">
        <v>1.4492753623188406E-2</v>
      </c>
      <c r="S7" s="11">
        <v>0.10144927536231885</v>
      </c>
      <c r="T7" s="11">
        <v>0</v>
      </c>
      <c r="U7" s="11">
        <v>8.6956521739130432E-2</v>
      </c>
      <c r="V7" s="11">
        <v>8.6956521739130432E-2</v>
      </c>
      <c r="W7" s="11">
        <v>1.4492753623188406E-2</v>
      </c>
      <c r="X7" s="11">
        <v>0.15942028985507245</v>
      </c>
      <c r="Y7" s="11">
        <v>0</v>
      </c>
      <c r="Z7" s="11">
        <v>1.4492753623188406E-2</v>
      </c>
      <c r="AA7" s="11">
        <v>1.4492753623188406E-2</v>
      </c>
      <c r="AB7" s="11">
        <v>0.11594202898550725</v>
      </c>
      <c r="AC7" s="11">
        <v>1.4492753623188406E-2</v>
      </c>
      <c r="AD7" s="11">
        <v>0</v>
      </c>
      <c r="AE7" s="11">
        <v>7.2463768115942032E-2</v>
      </c>
      <c r="AF7" s="11">
        <v>4.3478260869565216E-2</v>
      </c>
      <c r="AG7" s="11">
        <v>0.14492753623188406</v>
      </c>
      <c r="AH7" s="11">
        <v>5.7971014492753624E-2</v>
      </c>
      <c r="AI7" s="11">
        <v>4.3478260869565216E-2</v>
      </c>
      <c r="AJ7" s="41">
        <v>1</v>
      </c>
    </row>
    <row r="8" spans="1:36" x14ac:dyDescent="0.35">
      <c r="A8" s="97" t="s">
        <v>269</v>
      </c>
      <c r="B8" s="31" t="s">
        <v>157</v>
      </c>
      <c r="C8" s="32">
        <v>1</v>
      </c>
      <c r="D8" s="33">
        <f>C8/$E$8</f>
        <v>3.3333333333333333E-2</v>
      </c>
      <c r="E8" s="98">
        <v>30</v>
      </c>
      <c r="F8" s="99">
        <f>E8/SUM($E$3:$E$53)</f>
        <v>0.11811023622047244</v>
      </c>
      <c r="G8" s="100">
        <v>34387.680357142861</v>
      </c>
      <c r="H8" s="100">
        <f>G8*F8</f>
        <v>4061.5370500562435</v>
      </c>
      <c r="J8" s="10" t="s">
        <v>267</v>
      </c>
      <c r="K8" s="10">
        <v>20</v>
      </c>
      <c r="L8" s="11">
        <v>7.874015748031496E-2</v>
      </c>
      <c r="P8" s="52" t="s">
        <v>273</v>
      </c>
      <c r="Q8" s="11">
        <v>0</v>
      </c>
      <c r="R8" s="11">
        <v>0</v>
      </c>
      <c r="S8" s="11">
        <v>0</v>
      </c>
      <c r="T8" s="11">
        <v>7.1428571428571425E-2</v>
      </c>
      <c r="U8" s="11">
        <v>0.2857142857142857</v>
      </c>
      <c r="V8" s="11">
        <v>0.14285714285714285</v>
      </c>
      <c r="W8" s="11">
        <v>0</v>
      </c>
      <c r="X8" s="11">
        <v>7.1428571428571425E-2</v>
      </c>
      <c r="Y8" s="11">
        <v>0</v>
      </c>
      <c r="Z8" s="11">
        <v>0</v>
      </c>
      <c r="AA8" s="11">
        <v>7.1428571428571425E-2</v>
      </c>
      <c r="AB8" s="11">
        <v>0</v>
      </c>
      <c r="AC8" s="11">
        <v>0</v>
      </c>
      <c r="AD8" s="11">
        <v>0</v>
      </c>
      <c r="AE8" s="11">
        <v>0</v>
      </c>
      <c r="AF8" s="11">
        <v>0</v>
      </c>
      <c r="AG8" s="11">
        <v>0</v>
      </c>
      <c r="AH8" s="11">
        <v>0</v>
      </c>
      <c r="AI8" s="11">
        <v>0.35714285714285715</v>
      </c>
      <c r="AJ8" s="41">
        <v>1</v>
      </c>
    </row>
    <row r="9" spans="1:36" x14ac:dyDescent="0.35">
      <c r="A9" s="97"/>
      <c r="B9" s="31" t="s">
        <v>60</v>
      </c>
      <c r="C9" s="32">
        <v>2</v>
      </c>
      <c r="D9" s="33">
        <f t="shared" ref="D9:D16" si="1">C9/$E$8</f>
        <v>6.6666666666666666E-2</v>
      </c>
      <c r="E9" s="98"/>
      <c r="F9" s="99"/>
      <c r="G9" s="100"/>
      <c r="H9" s="100"/>
      <c r="J9" s="10" t="s">
        <v>273</v>
      </c>
      <c r="K9" s="10">
        <v>14</v>
      </c>
      <c r="L9" s="11">
        <v>5.5118110236220472E-2</v>
      </c>
      <c r="P9" s="52" t="s">
        <v>308</v>
      </c>
      <c r="Q9" s="11">
        <v>0</v>
      </c>
      <c r="R9" s="11">
        <v>0</v>
      </c>
      <c r="S9" s="11">
        <v>0</v>
      </c>
      <c r="T9" s="11">
        <v>0</v>
      </c>
      <c r="U9" s="11">
        <v>0</v>
      </c>
      <c r="V9" s="11">
        <v>1</v>
      </c>
      <c r="W9" s="11">
        <v>0</v>
      </c>
      <c r="X9" s="11">
        <v>0</v>
      </c>
      <c r="Y9" s="11">
        <v>0</v>
      </c>
      <c r="Z9" s="11">
        <v>0</v>
      </c>
      <c r="AA9" s="11">
        <v>0</v>
      </c>
      <c r="AB9" s="11">
        <v>0</v>
      </c>
      <c r="AC9" s="11">
        <v>0</v>
      </c>
      <c r="AD9" s="11">
        <v>0</v>
      </c>
      <c r="AE9" s="11">
        <v>0</v>
      </c>
      <c r="AF9" s="11">
        <v>0</v>
      </c>
      <c r="AG9" s="11">
        <v>0</v>
      </c>
      <c r="AH9" s="11">
        <v>0</v>
      </c>
      <c r="AI9" s="11">
        <v>0</v>
      </c>
      <c r="AJ9" s="41">
        <v>1</v>
      </c>
    </row>
    <row r="10" spans="1:36" x14ac:dyDescent="0.35">
      <c r="A10" s="97"/>
      <c r="B10" s="31" t="s">
        <v>160</v>
      </c>
      <c r="C10" s="32">
        <v>2</v>
      </c>
      <c r="D10" s="33">
        <f t="shared" si="1"/>
        <v>6.6666666666666666E-2</v>
      </c>
      <c r="E10" s="98"/>
      <c r="F10" s="99"/>
      <c r="G10" s="100"/>
      <c r="H10" s="100"/>
      <c r="J10" s="10" t="s">
        <v>306</v>
      </c>
      <c r="K10" s="10">
        <v>9</v>
      </c>
      <c r="L10" s="11">
        <v>3.5433070866141732E-2</v>
      </c>
      <c r="P10" s="52" t="s">
        <v>274</v>
      </c>
      <c r="Q10" s="11">
        <v>0</v>
      </c>
      <c r="R10" s="11">
        <v>0</v>
      </c>
      <c r="S10" s="11">
        <v>0.5</v>
      </c>
      <c r="T10" s="11">
        <v>0.5</v>
      </c>
      <c r="U10" s="11">
        <v>0</v>
      </c>
      <c r="V10" s="11">
        <v>0</v>
      </c>
      <c r="W10" s="11">
        <v>0</v>
      </c>
      <c r="X10" s="11">
        <v>0</v>
      </c>
      <c r="Y10" s="11">
        <v>0</v>
      </c>
      <c r="Z10" s="11">
        <v>0</v>
      </c>
      <c r="AA10" s="11">
        <v>0</v>
      </c>
      <c r="AB10" s="11">
        <v>0</v>
      </c>
      <c r="AC10" s="11">
        <v>0</v>
      </c>
      <c r="AD10" s="11">
        <v>0</v>
      </c>
      <c r="AE10" s="11">
        <v>0</v>
      </c>
      <c r="AF10" s="11">
        <v>0</v>
      </c>
      <c r="AG10" s="11">
        <v>0</v>
      </c>
      <c r="AH10" s="11">
        <v>0</v>
      </c>
      <c r="AI10" s="11">
        <v>0</v>
      </c>
      <c r="AJ10" s="41">
        <v>1</v>
      </c>
    </row>
    <row r="11" spans="1:36" x14ac:dyDescent="0.35">
      <c r="A11" s="97"/>
      <c r="B11" s="31" t="s">
        <v>62</v>
      </c>
      <c r="C11" s="32">
        <v>19</v>
      </c>
      <c r="D11" s="33">
        <f t="shared" si="1"/>
        <v>0.6333333333333333</v>
      </c>
      <c r="E11" s="98"/>
      <c r="F11" s="99"/>
      <c r="G11" s="100"/>
      <c r="H11" s="100"/>
      <c r="J11" s="10" t="s">
        <v>308</v>
      </c>
      <c r="K11" s="10">
        <v>7</v>
      </c>
      <c r="L11" s="11">
        <v>2.7559055118110236E-2</v>
      </c>
      <c r="P11" s="52" t="s">
        <v>83</v>
      </c>
      <c r="Q11" s="11">
        <v>0</v>
      </c>
      <c r="R11" s="11">
        <v>0</v>
      </c>
      <c r="S11" s="11">
        <v>0</v>
      </c>
      <c r="T11" s="11">
        <v>1</v>
      </c>
      <c r="U11" s="11">
        <v>0</v>
      </c>
      <c r="V11" s="11">
        <v>0</v>
      </c>
      <c r="W11" s="11">
        <v>0</v>
      </c>
      <c r="X11" s="11">
        <v>0</v>
      </c>
      <c r="Y11" s="11">
        <v>0</v>
      </c>
      <c r="Z11" s="11">
        <v>0</v>
      </c>
      <c r="AA11" s="11">
        <v>0</v>
      </c>
      <c r="AB11" s="11">
        <v>0</v>
      </c>
      <c r="AC11" s="11">
        <v>0</v>
      </c>
      <c r="AD11" s="11">
        <v>0</v>
      </c>
      <c r="AE11" s="11">
        <v>0</v>
      </c>
      <c r="AF11" s="11">
        <v>0</v>
      </c>
      <c r="AG11" s="11">
        <v>0</v>
      </c>
      <c r="AH11" s="11">
        <v>0</v>
      </c>
      <c r="AI11" s="11">
        <v>0</v>
      </c>
      <c r="AJ11" s="41">
        <v>1</v>
      </c>
    </row>
    <row r="12" spans="1:36" x14ac:dyDescent="0.35">
      <c r="A12" s="97"/>
      <c r="B12" s="31" t="s">
        <v>162</v>
      </c>
      <c r="C12" s="32">
        <v>1</v>
      </c>
      <c r="D12" s="33">
        <f t="shared" si="1"/>
        <v>3.3333333333333333E-2</v>
      </c>
      <c r="E12" s="98"/>
      <c r="F12" s="99"/>
      <c r="G12" s="100"/>
      <c r="H12" s="100"/>
      <c r="J12" s="10" t="s">
        <v>275</v>
      </c>
      <c r="K12" s="10">
        <v>7</v>
      </c>
      <c r="L12" s="11">
        <v>2.7559055118110236E-2</v>
      </c>
      <c r="P12" s="52" t="s">
        <v>266</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1</v>
      </c>
      <c r="AJ12" s="41">
        <v>1</v>
      </c>
    </row>
    <row r="13" spans="1:36" x14ac:dyDescent="0.35">
      <c r="A13" s="97"/>
      <c r="B13" s="31" t="s">
        <v>63</v>
      </c>
      <c r="C13" s="32">
        <v>1</v>
      </c>
      <c r="D13" s="33">
        <f t="shared" si="1"/>
        <v>3.3333333333333333E-2</v>
      </c>
      <c r="E13" s="98"/>
      <c r="F13" s="99"/>
      <c r="G13" s="100"/>
      <c r="H13" s="100"/>
      <c r="J13" s="10" t="s">
        <v>83</v>
      </c>
      <c r="K13" s="10">
        <v>5</v>
      </c>
      <c r="L13" s="11">
        <v>1.968503937007874E-2</v>
      </c>
      <c r="P13" s="52" t="s">
        <v>276</v>
      </c>
      <c r="Q13" s="11">
        <v>0</v>
      </c>
      <c r="R13" s="11">
        <v>0</v>
      </c>
      <c r="S13" s="11">
        <v>0</v>
      </c>
      <c r="T13" s="11">
        <v>0</v>
      </c>
      <c r="U13" s="11">
        <v>0.125</v>
      </c>
      <c r="V13" s="11">
        <v>0.15625</v>
      </c>
      <c r="W13" s="11">
        <v>0</v>
      </c>
      <c r="X13" s="11">
        <v>0.28125</v>
      </c>
      <c r="Y13" s="11">
        <v>0</v>
      </c>
      <c r="Z13" s="11">
        <v>0</v>
      </c>
      <c r="AA13" s="11">
        <v>0</v>
      </c>
      <c r="AB13" s="11">
        <v>6.25E-2</v>
      </c>
      <c r="AC13" s="11">
        <v>3.125E-2</v>
      </c>
      <c r="AD13" s="11">
        <v>0</v>
      </c>
      <c r="AE13" s="11">
        <v>0.21875</v>
      </c>
      <c r="AF13" s="11">
        <v>0</v>
      </c>
      <c r="AG13" s="11">
        <v>0.125</v>
      </c>
      <c r="AH13" s="11">
        <v>0</v>
      </c>
      <c r="AI13" s="11">
        <v>0</v>
      </c>
      <c r="AJ13" s="41">
        <v>1</v>
      </c>
    </row>
    <row r="14" spans="1:36" x14ac:dyDescent="0.35">
      <c r="A14" s="97"/>
      <c r="B14" s="31" t="s">
        <v>164</v>
      </c>
      <c r="C14" s="32">
        <v>1</v>
      </c>
      <c r="D14" s="33">
        <f t="shared" si="1"/>
        <v>3.3333333333333333E-2</v>
      </c>
      <c r="E14" s="98"/>
      <c r="F14" s="99"/>
      <c r="G14" s="100"/>
      <c r="H14" s="100"/>
      <c r="J14" s="10" t="s">
        <v>265</v>
      </c>
      <c r="K14" s="10">
        <v>3</v>
      </c>
      <c r="L14" s="11">
        <v>1.1811023622047244E-2</v>
      </c>
      <c r="P14" s="52" t="s">
        <v>279</v>
      </c>
      <c r="Q14" s="11">
        <v>0</v>
      </c>
      <c r="R14" s="11">
        <v>0</v>
      </c>
      <c r="S14" s="11">
        <v>0</v>
      </c>
      <c r="T14" s="11">
        <v>0</v>
      </c>
      <c r="U14" s="11">
        <v>0</v>
      </c>
      <c r="V14" s="11">
        <v>0</v>
      </c>
      <c r="W14" s="11">
        <v>0</v>
      </c>
      <c r="X14" s="11">
        <v>0</v>
      </c>
      <c r="Y14" s="11">
        <v>1</v>
      </c>
      <c r="Z14" s="11">
        <v>0</v>
      </c>
      <c r="AA14" s="11">
        <v>0</v>
      </c>
      <c r="AB14" s="11">
        <v>0</v>
      </c>
      <c r="AC14" s="11">
        <v>0</v>
      </c>
      <c r="AD14" s="11">
        <v>0</v>
      </c>
      <c r="AE14" s="11">
        <v>0</v>
      </c>
      <c r="AF14" s="11">
        <v>0</v>
      </c>
      <c r="AG14" s="11">
        <v>0</v>
      </c>
      <c r="AH14" s="11">
        <v>0</v>
      </c>
      <c r="AI14" s="11">
        <v>0</v>
      </c>
      <c r="AJ14" s="41">
        <v>1</v>
      </c>
    </row>
    <row r="15" spans="1:36" x14ac:dyDescent="0.35">
      <c r="A15" s="97"/>
      <c r="B15" s="31" t="s">
        <v>64</v>
      </c>
      <c r="C15" s="32">
        <v>1</v>
      </c>
      <c r="D15" s="33">
        <f t="shared" si="1"/>
        <v>3.3333333333333333E-2</v>
      </c>
      <c r="E15" s="98"/>
      <c r="F15" s="99"/>
      <c r="G15" s="100"/>
      <c r="H15" s="100"/>
      <c r="J15" s="10" t="s">
        <v>274</v>
      </c>
      <c r="K15" s="10">
        <v>2</v>
      </c>
      <c r="L15" s="11">
        <v>7.874015748031496E-3</v>
      </c>
      <c r="P15" s="52" t="s">
        <v>275</v>
      </c>
      <c r="Q15" s="11">
        <v>0</v>
      </c>
      <c r="R15" s="11">
        <v>0</v>
      </c>
      <c r="S15" s="11">
        <v>0</v>
      </c>
      <c r="T15" s="11">
        <v>0</v>
      </c>
      <c r="U15" s="11">
        <v>0.14285714285714285</v>
      </c>
      <c r="V15" s="11">
        <v>0.14285714285714285</v>
      </c>
      <c r="W15" s="11">
        <v>0</v>
      </c>
      <c r="X15" s="11">
        <v>0.2857142857142857</v>
      </c>
      <c r="Y15" s="11">
        <v>0</v>
      </c>
      <c r="Z15" s="11">
        <v>0</v>
      </c>
      <c r="AA15" s="11">
        <v>0</v>
      </c>
      <c r="AB15" s="11">
        <v>0</v>
      </c>
      <c r="AC15" s="11">
        <v>0</v>
      </c>
      <c r="AD15" s="11">
        <v>0</v>
      </c>
      <c r="AE15" s="11">
        <v>0.14285714285714285</v>
      </c>
      <c r="AF15" s="11">
        <v>0.14285714285714285</v>
      </c>
      <c r="AG15" s="11">
        <v>0.14285714285714285</v>
      </c>
      <c r="AH15" s="11">
        <v>0</v>
      </c>
      <c r="AI15" s="11">
        <v>0</v>
      </c>
      <c r="AJ15" s="41">
        <v>1</v>
      </c>
    </row>
    <row r="16" spans="1:36" x14ac:dyDescent="0.35">
      <c r="A16" s="97"/>
      <c r="B16" s="31" t="s">
        <v>65</v>
      </c>
      <c r="C16" s="32">
        <v>2</v>
      </c>
      <c r="D16" s="33">
        <f t="shared" si="1"/>
        <v>6.6666666666666666E-2</v>
      </c>
      <c r="E16" s="98"/>
      <c r="F16" s="99"/>
      <c r="G16" s="100"/>
      <c r="H16" s="100"/>
      <c r="J16" s="10" t="s">
        <v>266</v>
      </c>
      <c r="K16" s="10">
        <v>2</v>
      </c>
      <c r="L16" s="11">
        <v>7.874015748031496E-3</v>
      </c>
      <c r="P16" s="52" t="s">
        <v>307</v>
      </c>
      <c r="Q16" s="11">
        <v>0</v>
      </c>
      <c r="R16" s="11">
        <v>0</v>
      </c>
      <c r="S16" s="11">
        <v>0.08</v>
      </c>
      <c r="T16" s="11">
        <v>0</v>
      </c>
      <c r="U16" s="11">
        <v>0</v>
      </c>
      <c r="V16" s="11">
        <v>0.04</v>
      </c>
      <c r="W16" s="11">
        <v>0</v>
      </c>
      <c r="X16" s="11">
        <v>0.08</v>
      </c>
      <c r="Y16" s="11">
        <v>0</v>
      </c>
      <c r="Z16" s="11">
        <v>0</v>
      </c>
      <c r="AA16" s="11">
        <v>0.04</v>
      </c>
      <c r="AB16" s="11">
        <v>0.12</v>
      </c>
      <c r="AC16" s="11">
        <v>0.2</v>
      </c>
      <c r="AD16" s="11">
        <v>0</v>
      </c>
      <c r="AE16" s="11">
        <v>0</v>
      </c>
      <c r="AF16" s="11">
        <v>0.28000000000000003</v>
      </c>
      <c r="AG16" s="11">
        <v>0.12</v>
      </c>
      <c r="AH16" s="11">
        <v>0.04</v>
      </c>
      <c r="AI16" s="11">
        <v>0</v>
      </c>
      <c r="AJ16" s="41">
        <v>1</v>
      </c>
    </row>
    <row r="17" spans="1:36" x14ac:dyDescent="0.35">
      <c r="A17" s="96" t="s">
        <v>264</v>
      </c>
      <c r="B17" s="30" t="s">
        <v>28</v>
      </c>
      <c r="C17" s="10">
        <v>8</v>
      </c>
      <c r="D17" s="11">
        <f>C17/$E$17</f>
        <v>0.11594202898550725</v>
      </c>
      <c r="E17" s="86">
        <v>69</v>
      </c>
      <c r="F17" s="87">
        <f>E17/SUM($E$3:$E$53)</f>
        <v>0.27165354330708663</v>
      </c>
      <c r="G17" s="88">
        <v>67008.666769230782</v>
      </c>
      <c r="H17" s="88">
        <f>G17*F17</f>
        <v>18203.141760145372</v>
      </c>
      <c r="J17" s="10" t="s">
        <v>279</v>
      </c>
      <c r="K17" s="10">
        <v>1</v>
      </c>
      <c r="L17" s="11">
        <v>3.937007874015748E-3</v>
      </c>
      <c r="P17" s="52" t="s">
        <v>309</v>
      </c>
      <c r="Q17" s="11">
        <v>0</v>
      </c>
      <c r="R17" s="11">
        <v>0</v>
      </c>
      <c r="S17" s="11">
        <v>0</v>
      </c>
      <c r="T17" s="11">
        <v>0</v>
      </c>
      <c r="U17" s="11">
        <v>0</v>
      </c>
      <c r="V17" s="11">
        <v>0</v>
      </c>
      <c r="W17" s="11">
        <v>0</v>
      </c>
      <c r="X17" s="11">
        <v>0</v>
      </c>
      <c r="Y17" s="11">
        <v>0</v>
      </c>
      <c r="Z17" s="11">
        <v>0</v>
      </c>
      <c r="AA17" s="11">
        <v>0</v>
      </c>
      <c r="AB17" s="11">
        <v>0</v>
      </c>
      <c r="AC17" s="11">
        <v>0</v>
      </c>
      <c r="AD17" s="11">
        <v>1</v>
      </c>
      <c r="AE17" s="11">
        <v>0</v>
      </c>
      <c r="AF17" s="11">
        <v>0</v>
      </c>
      <c r="AG17" s="11">
        <v>0</v>
      </c>
      <c r="AH17" s="11">
        <v>0</v>
      </c>
      <c r="AI17" s="11">
        <v>0</v>
      </c>
      <c r="AJ17" s="41">
        <v>1</v>
      </c>
    </row>
    <row r="18" spans="1:36" x14ac:dyDescent="0.35">
      <c r="A18" s="96"/>
      <c r="B18" s="30" t="s">
        <v>142</v>
      </c>
      <c r="C18" s="10">
        <v>3</v>
      </c>
      <c r="D18" s="11">
        <f t="shared" ref="D18:D29" si="2">C18/$E$17</f>
        <v>4.3478260869565216E-2</v>
      </c>
      <c r="E18" s="86"/>
      <c r="F18" s="87"/>
      <c r="G18" s="88"/>
      <c r="H18" s="88"/>
      <c r="J18" s="10" t="s">
        <v>309</v>
      </c>
      <c r="K18" s="10">
        <v>1</v>
      </c>
      <c r="L18" s="11">
        <v>3.937007874015748E-3</v>
      </c>
      <c r="P18" s="52" t="s">
        <v>305</v>
      </c>
      <c r="Q18" s="11">
        <v>0</v>
      </c>
      <c r="R18" s="11">
        <v>0</v>
      </c>
      <c r="S18" s="11">
        <v>0.19230769230769232</v>
      </c>
      <c r="T18" s="11">
        <v>7.6923076923076927E-2</v>
      </c>
      <c r="U18" s="11">
        <v>0</v>
      </c>
      <c r="V18" s="11">
        <v>3.8461538461538464E-2</v>
      </c>
      <c r="W18" s="11">
        <v>0</v>
      </c>
      <c r="X18" s="11">
        <v>0.23076923076923078</v>
      </c>
      <c r="Y18" s="11">
        <v>0</v>
      </c>
      <c r="Z18" s="11">
        <v>0</v>
      </c>
      <c r="AA18" s="11">
        <v>0</v>
      </c>
      <c r="AB18" s="11">
        <v>0.15384615384615385</v>
      </c>
      <c r="AC18" s="11">
        <v>0</v>
      </c>
      <c r="AD18" s="11">
        <v>0</v>
      </c>
      <c r="AE18" s="11">
        <v>0</v>
      </c>
      <c r="AF18" s="11">
        <v>0</v>
      </c>
      <c r="AG18" s="11">
        <v>0.19230769230769232</v>
      </c>
      <c r="AH18" s="11">
        <v>3.8461538461538464E-2</v>
      </c>
      <c r="AI18" s="11">
        <v>7.6923076923076927E-2</v>
      </c>
      <c r="AJ18" s="41">
        <v>1</v>
      </c>
    </row>
    <row r="19" spans="1:36" x14ac:dyDescent="0.35">
      <c r="A19" s="96"/>
      <c r="B19" s="30" t="s">
        <v>143</v>
      </c>
      <c r="C19" s="10">
        <v>3</v>
      </c>
      <c r="D19" s="11">
        <f t="shared" si="2"/>
        <v>4.3478260869565216E-2</v>
      </c>
      <c r="E19" s="86"/>
      <c r="F19" s="87"/>
      <c r="G19" s="88"/>
      <c r="H19" s="88"/>
      <c r="J19" s="10" t="s">
        <v>282</v>
      </c>
      <c r="K19" s="10">
        <v>1</v>
      </c>
      <c r="L19" s="11">
        <v>3.937007874015748E-3</v>
      </c>
      <c r="P19" s="52" t="s">
        <v>282</v>
      </c>
      <c r="Q19" s="11">
        <v>0</v>
      </c>
      <c r="R19" s="11">
        <v>0</v>
      </c>
      <c r="S19" s="11">
        <v>0</v>
      </c>
      <c r="T19" s="11">
        <v>0</v>
      </c>
      <c r="U19" s="11">
        <v>0</v>
      </c>
      <c r="V19" s="11">
        <v>0</v>
      </c>
      <c r="W19" s="11">
        <v>0</v>
      </c>
      <c r="X19" s="11">
        <v>0</v>
      </c>
      <c r="Y19" s="11">
        <v>0</v>
      </c>
      <c r="Z19" s="11">
        <v>0</v>
      </c>
      <c r="AA19" s="11">
        <v>0</v>
      </c>
      <c r="AB19" s="11">
        <v>0</v>
      </c>
      <c r="AC19" s="11">
        <v>0</v>
      </c>
      <c r="AD19" s="11">
        <v>0</v>
      </c>
      <c r="AE19" s="11">
        <v>1</v>
      </c>
      <c r="AF19" s="11">
        <v>0</v>
      </c>
      <c r="AG19" s="11">
        <v>0</v>
      </c>
      <c r="AH19" s="11">
        <v>0</v>
      </c>
      <c r="AI19" s="11">
        <v>0</v>
      </c>
      <c r="AJ19" s="41">
        <v>1</v>
      </c>
    </row>
    <row r="20" spans="1:36" x14ac:dyDescent="0.35">
      <c r="A20" s="96"/>
      <c r="B20" s="30" t="s">
        <v>144</v>
      </c>
      <c r="C20" s="10">
        <v>3</v>
      </c>
      <c r="D20" s="11">
        <f t="shared" si="2"/>
        <v>4.3478260869565216E-2</v>
      </c>
      <c r="E20" s="86"/>
      <c r="F20" s="87"/>
      <c r="G20" s="88"/>
      <c r="H20" s="88"/>
      <c r="P20" s="53" t="s">
        <v>283</v>
      </c>
      <c r="Q20" s="41">
        <v>1.1811023622047244E-2</v>
      </c>
      <c r="R20" s="41">
        <v>1.5748031496062992E-2</v>
      </c>
      <c r="S20" s="41">
        <v>6.6929133858267723E-2</v>
      </c>
      <c r="T20" s="41">
        <v>3.937007874015748E-2</v>
      </c>
      <c r="U20" s="41">
        <v>7.874015748031496E-2</v>
      </c>
      <c r="V20" s="41">
        <v>0.10236220472440945</v>
      </c>
      <c r="W20" s="41">
        <v>7.874015748031496E-3</v>
      </c>
      <c r="X20" s="41">
        <v>0.14173228346456693</v>
      </c>
      <c r="Y20" s="41">
        <v>1.1811023622047244E-2</v>
      </c>
      <c r="Z20" s="41">
        <v>3.937007874015748E-3</v>
      </c>
      <c r="AA20" s="41">
        <v>1.1811023622047244E-2</v>
      </c>
      <c r="AB20" s="41">
        <v>8.6614173228346455E-2</v>
      </c>
      <c r="AC20" s="41">
        <v>2.7559055118110236E-2</v>
      </c>
      <c r="AD20" s="41">
        <v>1.1811023622047244E-2</v>
      </c>
      <c r="AE20" s="41">
        <v>7.4803149606299218E-2</v>
      </c>
      <c r="AF20" s="41">
        <v>7.0866141732283464E-2</v>
      </c>
      <c r="AG20" s="41">
        <v>0.1141732283464567</v>
      </c>
      <c r="AH20" s="41">
        <v>5.1181102362204724E-2</v>
      </c>
      <c r="AI20" s="41">
        <v>7.0866141732283464E-2</v>
      </c>
      <c r="AJ20" s="41">
        <v>1</v>
      </c>
    </row>
    <row r="21" spans="1:36" ht="31.15" customHeight="1" x14ac:dyDescent="0.35">
      <c r="A21" s="96"/>
      <c r="B21" s="30" t="s">
        <v>146</v>
      </c>
      <c r="C21" s="10">
        <v>5</v>
      </c>
      <c r="D21" s="11">
        <f t="shared" si="2"/>
        <v>7.2463768115942032E-2</v>
      </c>
      <c r="E21" s="86"/>
      <c r="F21" s="87"/>
      <c r="G21" s="88"/>
      <c r="H21" s="88"/>
      <c r="J21" s="79" t="s">
        <v>375</v>
      </c>
      <c r="K21" s="79"/>
      <c r="L21" s="79"/>
      <c r="M21" s="79"/>
      <c r="N21" s="79"/>
    </row>
    <row r="22" spans="1:36" x14ac:dyDescent="0.35">
      <c r="A22" s="96"/>
      <c r="B22" s="30" t="s">
        <v>148</v>
      </c>
      <c r="C22" s="10">
        <v>2</v>
      </c>
      <c r="D22" s="11">
        <f t="shared" si="2"/>
        <v>2.8985507246376812E-2</v>
      </c>
      <c r="E22" s="86"/>
      <c r="F22" s="87"/>
      <c r="G22" s="88"/>
      <c r="H22" s="88"/>
      <c r="J22" s="8" t="s">
        <v>442</v>
      </c>
      <c r="K22" s="8" t="s">
        <v>248</v>
      </c>
      <c r="L22" s="8" t="s">
        <v>304</v>
      </c>
      <c r="M22" s="4" t="s">
        <v>302</v>
      </c>
      <c r="N22" s="4" t="s">
        <v>303</v>
      </c>
    </row>
    <row r="23" spans="1:36" x14ac:dyDescent="0.35">
      <c r="A23" s="96"/>
      <c r="B23" s="30" t="s">
        <v>149</v>
      </c>
      <c r="C23" s="10">
        <v>2</v>
      </c>
      <c r="D23" s="11">
        <f t="shared" si="2"/>
        <v>2.8985507246376812E-2</v>
      </c>
      <c r="E23" s="86"/>
      <c r="F23" s="87"/>
      <c r="G23" s="88"/>
      <c r="H23" s="88"/>
      <c r="J23" s="9" t="s">
        <v>322</v>
      </c>
      <c r="K23" s="10">
        <v>36</v>
      </c>
      <c r="L23" s="11">
        <v>0.14173228346456693</v>
      </c>
      <c r="M23" s="12">
        <v>119816.46852941178</v>
      </c>
      <c r="N23" s="12">
        <f t="shared" ref="N23:N41" si="3">M23*L23</f>
        <v>16981.861681333954</v>
      </c>
    </row>
    <row r="24" spans="1:36" x14ac:dyDescent="0.35">
      <c r="A24" s="96"/>
      <c r="B24" s="30" t="s">
        <v>151</v>
      </c>
      <c r="C24" s="10">
        <v>4</v>
      </c>
      <c r="D24" s="11">
        <f t="shared" si="2"/>
        <v>5.7971014492753624E-2</v>
      </c>
      <c r="E24" s="86"/>
      <c r="F24" s="87"/>
      <c r="G24" s="88"/>
      <c r="H24" s="88"/>
      <c r="J24" s="9" t="s">
        <v>320</v>
      </c>
      <c r="K24" s="10">
        <v>29</v>
      </c>
      <c r="L24" s="11">
        <v>0.1141732283464567</v>
      </c>
      <c r="M24" s="12">
        <v>43860.838620689654</v>
      </c>
      <c r="N24" s="12">
        <f t="shared" si="3"/>
        <v>5007.7335433070866</v>
      </c>
    </row>
    <row r="25" spans="1:36" x14ac:dyDescent="0.35">
      <c r="A25" s="96"/>
      <c r="B25" s="30" t="s">
        <v>152</v>
      </c>
      <c r="C25" s="10">
        <v>28</v>
      </c>
      <c r="D25" s="11">
        <f t="shared" si="2"/>
        <v>0.40579710144927539</v>
      </c>
      <c r="E25" s="86"/>
      <c r="F25" s="87"/>
      <c r="G25" s="88"/>
      <c r="H25" s="88"/>
      <c r="J25" s="9" t="s">
        <v>315</v>
      </c>
      <c r="K25" s="10">
        <v>26</v>
      </c>
      <c r="L25" s="11">
        <v>0.10236220472440945</v>
      </c>
      <c r="M25" s="12">
        <v>35973.657692307679</v>
      </c>
      <c r="N25" s="12">
        <f t="shared" si="3"/>
        <v>3682.3429133858253</v>
      </c>
    </row>
    <row r="26" spans="1:36" x14ac:dyDescent="0.35">
      <c r="A26" s="96"/>
      <c r="B26" s="30" t="s">
        <v>153</v>
      </c>
      <c r="C26" s="10">
        <v>5</v>
      </c>
      <c r="D26" s="11">
        <f t="shared" si="2"/>
        <v>7.2463768115942032E-2</v>
      </c>
      <c r="E26" s="86"/>
      <c r="F26" s="87"/>
      <c r="G26" s="88"/>
      <c r="H26" s="88"/>
      <c r="J26" s="9" t="s">
        <v>318</v>
      </c>
      <c r="K26" s="10">
        <v>22</v>
      </c>
      <c r="L26" s="11">
        <v>8.6614173228346455E-2</v>
      </c>
      <c r="M26" s="12">
        <v>41610.655714285713</v>
      </c>
      <c r="N26" s="12">
        <f t="shared" si="3"/>
        <v>3604.0725421822272</v>
      </c>
    </row>
    <row r="27" spans="1:36" x14ac:dyDescent="0.35">
      <c r="A27" s="96"/>
      <c r="B27" s="30" t="s">
        <v>154</v>
      </c>
      <c r="C27" s="10">
        <v>1</v>
      </c>
      <c r="D27" s="11">
        <f t="shared" si="2"/>
        <v>1.4492753623188406E-2</v>
      </c>
      <c r="E27" s="86"/>
      <c r="F27" s="87"/>
      <c r="G27" s="88"/>
      <c r="H27" s="88"/>
      <c r="J27" s="9" t="s">
        <v>316</v>
      </c>
      <c r="K27" s="10">
        <v>20</v>
      </c>
      <c r="L27" s="11">
        <v>7.874015748031496E-2</v>
      </c>
      <c r="M27" s="12">
        <v>-115143.55263157895</v>
      </c>
      <c r="N27" s="12">
        <f t="shared" si="3"/>
        <v>-9066.4214670534602</v>
      </c>
    </row>
    <row r="28" spans="1:36" x14ac:dyDescent="0.35">
      <c r="A28" s="96"/>
      <c r="B28" s="30" t="s">
        <v>31</v>
      </c>
      <c r="C28" s="10">
        <v>2</v>
      </c>
      <c r="D28" s="11">
        <f t="shared" si="2"/>
        <v>2.8985507246376812E-2</v>
      </c>
      <c r="E28" s="86"/>
      <c r="F28" s="87"/>
      <c r="G28" s="88"/>
      <c r="H28" s="88"/>
      <c r="J28" s="9" t="s">
        <v>325</v>
      </c>
      <c r="K28" s="10">
        <v>19</v>
      </c>
      <c r="L28" s="11">
        <v>7.4803149606299218E-2</v>
      </c>
      <c r="M28" s="12">
        <v>64977.043684210534</v>
      </c>
      <c r="N28" s="12">
        <f t="shared" si="3"/>
        <v>4860.4875196850408</v>
      </c>
    </row>
    <row r="29" spans="1:36" x14ac:dyDescent="0.35">
      <c r="A29" s="96"/>
      <c r="B29" s="30" t="s">
        <v>155</v>
      </c>
      <c r="C29" s="10">
        <v>3</v>
      </c>
      <c r="D29" s="11">
        <f t="shared" si="2"/>
        <v>4.3478260869565216E-2</v>
      </c>
      <c r="E29" s="86"/>
      <c r="F29" s="87"/>
      <c r="G29" s="88"/>
      <c r="H29" s="88"/>
      <c r="J29" s="9" t="s">
        <v>323</v>
      </c>
      <c r="K29" s="10">
        <v>18</v>
      </c>
      <c r="L29" s="11">
        <v>7.0866141732283464E-2</v>
      </c>
      <c r="M29" s="12">
        <v>32601.759999999998</v>
      </c>
      <c r="N29" s="12">
        <f t="shared" si="3"/>
        <v>2310.3609448818897</v>
      </c>
    </row>
    <row r="30" spans="1:36" x14ac:dyDescent="0.35">
      <c r="A30" s="97" t="s">
        <v>273</v>
      </c>
      <c r="B30" s="31" t="s">
        <v>97</v>
      </c>
      <c r="C30" s="32">
        <v>1</v>
      </c>
      <c r="D30" s="33">
        <f>C30/$E$30</f>
        <v>7.1428571428571425E-2</v>
      </c>
      <c r="E30" s="98">
        <v>14</v>
      </c>
      <c r="F30" s="99">
        <f>E30/SUM($E$3:$E$53)</f>
        <v>5.5118110236220472E-2</v>
      </c>
      <c r="G30" s="100">
        <v>41633.19</v>
      </c>
      <c r="H30" s="100">
        <f>G30*F30</f>
        <v>2294.7427559055118</v>
      </c>
      <c r="J30" s="9" t="s">
        <v>313</v>
      </c>
      <c r="K30" s="10">
        <v>18</v>
      </c>
      <c r="L30" s="11">
        <v>7.0866141732283464E-2</v>
      </c>
      <c r="M30" s="12">
        <v>397953.28666666674</v>
      </c>
      <c r="N30" s="12">
        <f t="shared" si="3"/>
        <v>28201.414015748036</v>
      </c>
    </row>
    <row r="31" spans="1:36" x14ac:dyDescent="0.35">
      <c r="A31" s="97"/>
      <c r="B31" s="31" t="s">
        <v>172</v>
      </c>
      <c r="C31" s="32">
        <v>1</v>
      </c>
      <c r="D31" s="33">
        <f t="shared" ref="D31:D35" si="4">C31/$E$30</f>
        <v>7.1428571428571425E-2</v>
      </c>
      <c r="E31" s="98"/>
      <c r="F31" s="99"/>
      <c r="G31" s="100"/>
      <c r="H31" s="100"/>
      <c r="J31" s="9" t="s">
        <v>319</v>
      </c>
      <c r="K31" s="10">
        <v>17</v>
      </c>
      <c r="L31" s="11">
        <v>6.6929133858267723E-2</v>
      </c>
      <c r="M31" s="12">
        <v>1032407.926470588</v>
      </c>
      <c r="N31" s="12">
        <f t="shared" si="3"/>
        <v>69098.168307086598</v>
      </c>
    </row>
    <row r="32" spans="1:36" x14ac:dyDescent="0.35">
      <c r="A32" s="97"/>
      <c r="B32" s="31" t="s">
        <v>173</v>
      </c>
      <c r="C32" s="32">
        <v>1</v>
      </c>
      <c r="D32" s="33">
        <f t="shared" si="4"/>
        <v>7.1428571428571425E-2</v>
      </c>
      <c r="E32" s="98"/>
      <c r="F32" s="99"/>
      <c r="G32" s="100"/>
      <c r="H32" s="100"/>
      <c r="J32" s="9" t="s">
        <v>326</v>
      </c>
      <c r="K32" s="10">
        <v>13</v>
      </c>
      <c r="L32" s="11">
        <v>5.1181102362204724E-2</v>
      </c>
      <c r="M32" s="12">
        <v>28628.024615384616</v>
      </c>
      <c r="N32" s="12">
        <f t="shared" si="3"/>
        <v>1465.2138582677167</v>
      </c>
    </row>
    <row r="33" spans="1:14" x14ac:dyDescent="0.35">
      <c r="A33" s="97"/>
      <c r="B33" s="31" t="s">
        <v>101</v>
      </c>
      <c r="C33" s="32">
        <v>7</v>
      </c>
      <c r="D33" s="33">
        <f t="shared" si="4"/>
        <v>0.5</v>
      </c>
      <c r="E33" s="98"/>
      <c r="F33" s="99"/>
      <c r="G33" s="100"/>
      <c r="H33" s="100"/>
      <c r="J33" s="9" t="s">
        <v>321</v>
      </c>
      <c r="K33" s="10">
        <v>10</v>
      </c>
      <c r="L33" s="11">
        <v>3.937007874015748E-2</v>
      </c>
      <c r="M33" s="12">
        <v>33126.463000000003</v>
      </c>
      <c r="N33" s="12">
        <f t="shared" si="3"/>
        <v>1304.1914566929136</v>
      </c>
    </row>
    <row r="34" spans="1:14" x14ac:dyDescent="0.35">
      <c r="A34" s="97"/>
      <c r="B34" s="31" t="s">
        <v>102</v>
      </c>
      <c r="C34" s="32">
        <v>3</v>
      </c>
      <c r="D34" s="33">
        <f t="shared" si="4"/>
        <v>0.21428571428571427</v>
      </c>
      <c r="E34" s="98"/>
      <c r="F34" s="99"/>
      <c r="G34" s="100"/>
      <c r="H34" s="100"/>
      <c r="J34" s="9" t="s">
        <v>328</v>
      </c>
      <c r="K34" s="10">
        <v>7</v>
      </c>
      <c r="L34" s="11">
        <v>2.7559055118110236E-2</v>
      </c>
      <c r="M34" s="12">
        <v>4455.0600000000004</v>
      </c>
      <c r="N34" s="12">
        <f t="shared" si="3"/>
        <v>122.7772440944882</v>
      </c>
    </row>
    <row r="35" spans="1:14" x14ac:dyDescent="0.35">
      <c r="A35" s="97"/>
      <c r="B35" s="31" t="s">
        <v>174</v>
      </c>
      <c r="C35" s="32">
        <v>1</v>
      </c>
      <c r="D35" s="33">
        <f t="shared" si="4"/>
        <v>7.1428571428571425E-2</v>
      </c>
      <c r="E35" s="98"/>
      <c r="F35" s="99"/>
      <c r="G35" s="100"/>
      <c r="H35" s="100"/>
      <c r="J35" s="9" t="s">
        <v>317</v>
      </c>
      <c r="K35" s="10">
        <v>4</v>
      </c>
      <c r="L35" s="11">
        <v>1.5748031496062992E-2</v>
      </c>
      <c r="M35" s="12">
        <v>5482.4933333333329</v>
      </c>
      <c r="N35" s="12">
        <f t="shared" si="3"/>
        <v>86.338477690288713</v>
      </c>
    </row>
    <row r="36" spans="1:14" x14ac:dyDescent="0.35">
      <c r="A36" s="30" t="s">
        <v>308</v>
      </c>
      <c r="B36" s="30" t="s">
        <v>205</v>
      </c>
      <c r="C36" s="10">
        <v>7</v>
      </c>
      <c r="D36" s="11">
        <f>C36/$E$36</f>
        <v>1</v>
      </c>
      <c r="E36" s="10">
        <v>7</v>
      </c>
      <c r="F36" s="11">
        <f>E36/SUM($E$3:$E$53)</f>
        <v>2.7559055118110236E-2</v>
      </c>
      <c r="G36" s="12">
        <v>24310.658571428572</v>
      </c>
      <c r="H36" s="12">
        <f>G36*F36</f>
        <v>669.97877952755903</v>
      </c>
      <c r="J36" s="9" t="s">
        <v>265</v>
      </c>
      <c r="K36" s="10">
        <v>3</v>
      </c>
      <c r="L36" s="11">
        <v>1.1811023622047244E-2</v>
      </c>
      <c r="M36" s="12">
        <v>496998.31666666665</v>
      </c>
      <c r="N36" s="12">
        <f t="shared" si="3"/>
        <v>5870.0588582677165</v>
      </c>
    </row>
    <row r="37" spans="1:14" x14ac:dyDescent="0.35">
      <c r="A37" s="97" t="s">
        <v>274</v>
      </c>
      <c r="B37" s="31" t="s">
        <v>217</v>
      </c>
      <c r="C37" s="32">
        <v>1</v>
      </c>
      <c r="D37" s="33">
        <f>C37/$E$37</f>
        <v>0.5</v>
      </c>
      <c r="E37" s="98">
        <v>2</v>
      </c>
      <c r="F37" s="99">
        <f>E37/SUM($E$3:$E$53)</f>
        <v>7.874015748031496E-3</v>
      </c>
      <c r="G37" s="100">
        <v>363976.375</v>
      </c>
      <c r="H37" s="100">
        <f>G37*F37</f>
        <v>2865.9557086614172</v>
      </c>
      <c r="J37" s="9" t="s">
        <v>327</v>
      </c>
      <c r="K37" s="10">
        <v>3</v>
      </c>
      <c r="L37" s="11">
        <v>1.1811023622047244E-2</v>
      </c>
      <c r="M37" s="12">
        <v>-156475</v>
      </c>
      <c r="N37" s="12">
        <f t="shared" si="3"/>
        <v>-1848.1299212598426</v>
      </c>
    </row>
    <row r="38" spans="1:14" x14ac:dyDescent="0.35">
      <c r="A38" s="97"/>
      <c r="B38" s="31" t="s">
        <v>219</v>
      </c>
      <c r="C38" s="32">
        <v>1</v>
      </c>
      <c r="D38" s="33">
        <f>C38/$E$37</f>
        <v>0.5</v>
      </c>
      <c r="E38" s="98"/>
      <c r="F38" s="99"/>
      <c r="G38" s="100"/>
      <c r="H38" s="100"/>
      <c r="J38" s="9" t="s">
        <v>330</v>
      </c>
      <c r="K38" s="10">
        <v>3</v>
      </c>
      <c r="L38" s="11">
        <v>1.1811023622047244E-2</v>
      </c>
      <c r="M38" s="12">
        <v>9675</v>
      </c>
      <c r="N38" s="12">
        <f t="shared" si="3"/>
        <v>114.27165354330708</v>
      </c>
    </row>
    <row r="39" spans="1:14" x14ac:dyDescent="0.35">
      <c r="A39" s="30" t="s">
        <v>83</v>
      </c>
      <c r="B39" s="30" t="s">
        <v>200</v>
      </c>
      <c r="C39" s="10">
        <v>5</v>
      </c>
      <c r="D39" s="11">
        <f>C39/$E$39</f>
        <v>1</v>
      </c>
      <c r="E39" s="10">
        <v>5</v>
      </c>
      <c r="F39" s="11">
        <f>E39/SUM($E$3:$E$53)</f>
        <v>1.968503937007874E-2</v>
      </c>
      <c r="G39" s="12">
        <v>52984.46</v>
      </c>
      <c r="H39" s="12">
        <f>G39*F39</f>
        <v>1043.0011811023621</v>
      </c>
      <c r="J39" s="9" t="s">
        <v>331</v>
      </c>
      <c r="K39" s="10">
        <v>3</v>
      </c>
      <c r="L39" s="11">
        <v>1.1811023622047244E-2</v>
      </c>
      <c r="M39" s="12">
        <v>10</v>
      </c>
      <c r="N39" s="12">
        <f t="shared" si="3"/>
        <v>0.11811023622047244</v>
      </c>
    </row>
    <row r="40" spans="1:14" x14ac:dyDescent="0.35">
      <c r="A40" s="31" t="s">
        <v>266</v>
      </c>
      <c r="B40" s="31" t="s">
        <v>34</v>
      </c>
      <c r="C40" s="32">
        <v>2</v>
      </c>
      <c r="D40" s="33">
        <f>C40/$E$40</f>
        <v>1</v>
      </c>
      <c r="E40" s="32">
        <v>2</v>
      </c>
      <c r="F40" s="33">
        <f>E40/SUM($E$3:$E$53)</f>
        <v>7.874015748031496E-3</v>
      </c>
      <c r="G40" s="34">
        <v>340905</v>
      </c>
      <c r="H40" s="34">
        <f>G40*F40</f>
        <v>2684.2913385826773</v>
      </c>
      <c r="J40" s="9" t="s">
        <v>256</v>
      </c>
      <c r="K40" s="10">
        <v>2</v>
      </c>
      <c r="L40" s="11">
        <v>7.874015748031496E-3</v>
      </c>
      <c r="M40" s="12">
        <v>796851.48</v>
      </c>
      <c r="N40" s="12">
        <f t="shared" si="3"/>
        <v>6274.4211023622047</v>
      </c>
    </row>
    <row r="41" spans="1:14" x14ac:dyDescent="0.35">
      <c r="A41" s="96" t="s">
        <v>276</v>
      </c>
      <c r="B41" s="30" t="s">
        <v>176</v>
      </c>
      <c r="C41" s="10">
        <v>1</v>
      </c>
      <c r="D41" s="11">
        <f>C41/$E$41</f>
        <v>3.125E-2</v>
      </c>
      <c r="E41" s="86">
        <v>32</v>
      </c>
      <c r="F41" s="87">
        <f>E41/SUM($E$3:$E$53)</f>
        <v>0.12598425196850394</v>
      </c>
      <c r="G41" s="88">
        <v>85994.891562500008</v>
      </c>
      <c r="H41" s="88">
        <f>G41*F41</f>
        <v>10834.002086614175</v>
      </c>
      <c r="J41" s="9" t="s">
        <v>329</v>
      </c>
      <c r="K41" s="10">
        <v>1</v>
      </c>
      <c r="L41" s="11">
        <v>3.937007874015748E-3</v>
      </c>
      <c r="M41" s="12">
        <v>40124.43</v>
      </c>
      <c r="N41" s="12">
        <f t="shared" si="3"/>
        <v>157.97019685039371</v>
      </c>
    </row>
    <row r="42" spans="1:14" x14ac:dyDescent="0.35">
      <c r="A42" s="96"/>
      <c r="B42" s="30" t="s">
        <v>78</v>
      </c>
      <c r="C42" s="10">
        <v>28</v>
      </c>
      <c r="D42" s="11">
        <f t="shared" ref="D42:D43" si="5">C42/$E$41</f>
        <v>0.875</v>
      </c>
      <c r="E42" s="86"/>
      <c r="F42" s="87"/>
      <c r="G42" s="88"/>
      <c r="H42" s="88"/>
    </row>
    <row r="43" spans="1:14" x14ac:dyDescent="0.35">
      <c r="A43" s="96"/>
      <c r="B43" s="30" t="s">
        <v>79</v>
      </c>
      <c r="C43" s="10">
        <v>3</v>
      </c>
      <c r="D43" s="11">
        <f t="shared" si="5"/>
        <v>9.375E-2</v>
      </c>
      <c r="E43" s="86"/>
      <c r="F43" s="87"/>
      <c r="G43" s="88"/>
      <c r="H43" s="88"/>
    </row>
    <row r="44" spans="1:14" x14ac:dyDescent="0.35">
      <c r="A44" s="31" t="s">
        <v>279</v>
      </c>
      <c r="B44" s="31" t="s">
        <v>105</v>
      </c>
      <c r="C44" s="32">
        <v>1</v>
      </c>
      <c r="D44" s="33">
        <f>C44/$E$44</f>
        <v>1</v>
      </c>
      <c r="E44" s="32">
        <v>1</v>
      </c>
      <c r="F44" s="33">
        <f>E44/SUM($E$3:$E$53)</f>
        <v>3.937007874015748E-3</v>
      </c>
      <c r="G44" s="34">
        <v>0</v>
      </c>
      <c r="H44" s="34">
        <f>G44*F44</f>
        <v>0</v>
      </c>
    </row>
    <row r="45" spans="1:14" x14ac:dyDescent="0.35">
      <c r="A45" s="30" t="s">
        <v>275</v>
      </c>
      <c r="B45" s="30" t="s">
        <v>75</v>
      </c>
      <c r="C45" s="10">
        <v>7</v>
      </c>
      <c r="D45" s="11">
        <f>C45/$E$45</f>
        <v>1</v>
      </c>
      <c r="E45" s="10">
        <v>7</v>
      </c>
      <c r="F45" s="11">
        <f>E45/SUM($E$3:$E$53)</f>
        <v>2.7559055118110236E-2</v>
      </c>
      <c r="G45" s="12">
        <v>42956.377142857142</v>
      </c>
      <c r="H45" s="12">
        <f>G45*F45</f>
        <v>1183.8371653543306</v>
      </c>
    </row>
    <row r="46" spans="1:14" x14ac:dyDescent="0.35">
      <c r="A46" s="97" t="s">
        <v>307</v>
      </c>
      <c r="B46" s="31" t="s">
        <v>181</v>
      </c>
      <c r="C46" s="32">
        <v>1</v>
      </c>
      <c r="D46" s="33">
        <f>C46/$E$46</f>
        <v>0.04</v>
      </c>
      <c r="E46" s="98">
        <v>25</v>
      </c>
      <c r="F46" s="99">
        <f>E46/SUM($E$3:$E$53)</f>
        <v>9.8425196850393706E-2</v>
      </c>
      <c r="G46" s="100">
        <v>69669.330416666679</v>
      </c>
      <c r="H46" s="100">
        <f>G46*F46</f>
        <v>6857.2175606955398</v>
      </c>
    </row>
    <row r="47" spans="1:14" x14ac:dyDescent="0.35">
      <c r="A47" s="97"/>
      <c r="B47" s="31" t="s">
        <v>182</v>
      </c>
      <c r="C47" s="32">
        <v>20</v>
      </c>
      <c r="D47" s="33">
        <f t="shared" ref="D47:D48" si="6">C47/$E$46</f>
        <v>0.8</v>
      </c>
      <c r="E47" s="98"/>
      <c r="F47" s="99"/>
      <c r="G47" s="100"/>
      <c r="H47" s="100"/>
    </row>
    <row r="48" spans="1:14" x14ac:dyDescent="0.35">
      <c r="A48" s="97"/>
      <c r="B48" s="31" t="s">
        <v>184</v>
      </c>
      <c r="C48" s="32">
        <v>4</v>
      </c>
      <c r="D48" s="33">
        <f t="shared" si="6"/>
        <v>0.16</v>
      </c>
      <c r="E48" s="98"/>
      <c r="F48" s="99"/>
      <c r="G48" s="100"/>
      <c r="H48" s="100"/>
    </row>
    <row r="49" spans="1:8" x14ac:dyDescent="0.35">
      <c r="A49" s="30" t="s">
        <v>309</v>
      </c>
      <c r="B49" s="30" t="s">
        <v>47</v>
      </c>
      <c r="C49" s="10">
        <v>1</v>
      </c>
      <c r="D49" s="11">
        <f>C49/$E$49</f>
        <v>1</v>
      </c>
      <c r="E49" s="10">
        <v>1</v>
      </c>
      <c r="F49" s="11">
        <f>E49/SUM($E$3:$E$53)</f>
        <v>3.937007874015748E-3</v>
      </c>
      <c r="G49" s="12">
        <v>10</v>
      </c>
      <c r="H49" s="12">
        <f>G49*F49</f>
        <v>3.937007874015748E-2</v>
      </c>
    </row>
    <row r="50" spans="1:8" x14ac:dyDescent="0.35">
      <c r="A50" s="97" t="s">
        <v>305</v>
      </c>
      <c r="B50" s="31" t="s">
        <v>166</v>
      </c>
      <c r="C50" s="32">
        <v>17</v>
      </c>
      <c r="D50" s="33">
        <f>C50/$E$50</f>
        <v>0.65384615384615385</v>
      </c>
      <c r="E50" s="98">
        <v>26</v>
      </c>
      <c r="F50" s="99">
        <f>E50/SUM($E$3:$E$53)</f>
        <v>0.10236220472440945</v>
      </c>
      <c r="G50" s="100">
        <v>611870.64076923078</v>
      </c>
      <c r="H50" s="100">
        <f>G50*F50</f>
        <v>62632.427795275595</v>
      </c>
    </row>
    <row r="51" spans="1:8" x14ac:dyDescent="0.35">
      <c r="A51" s="97"/>
      <c r="B51" s="31" t="s">
        <v>167</v>
      </c>
      <c r="C51" s="32">
        <v>3</v>
      </c>
      <c r="D51" s="33">
        <f t="shared" ref="D51:D52" si="7">C51/$E$50</f>
        <v>0.11538461538461539</v>
      </c>
      <c r="E51" s="98"/>
      <c r="F51" s="99"/>
      <c r="G51" s="100"/>
      <c r="H51" s="100"/>
    </row>
    <row r="52" spans="1:8" x14ac:dyDescent="0.35">
      <c r="A52" s="97"/>
      <c r="B52" s="31" t="s">
        <v>168</v>
      </c>
      <c r="C52" s="32">
        <v>6</v>
      </c>
      <c r="D52" s="33">
        <f t="shared" si="7"/>
        <v>0.23076923076923078</v>
      </c>
      <c r="E52" s="98"/>
      <c r="F52" s="99"/>
      <c r="G52" s="100"/>
      <c r="H52" s="100"/>
    </row>
    <row r="53" spans="1:8" x14ac:dyDescent="0.35">
      <c r="A53" s="30" t="s">
        <v>282</v>
      </c>
      <c r="B53" s="30" t="s">
        <v>227</v>
      </c>
      <c r="C53" s="10">
        <v>1</v>
      </c>
      <c r="D53" s="11">
        <f>C53/$E$53</f>
        <v>1</v>
      </c>
      <c r="E53" s="10">
        <v>1</v>
      </c>
      <c r="F53" s="11">
        <f>E53/SUM($E$3:$E$53)</f>
        <v>3.937007874015748E-3</v>
      </c>
      <c r="G53" s="12">
        <v>1585.23</v>
      </c>
      <c r="H53" s="12">
        <f>G53*F53</f>
        <v>6.2410629921259844</v>
      </c>
    </row>
  </sheetData>
  <mergeCells count="44">
    <mergeCell ref="A46:A48"/>
    <mergeCell ref="E46:E48"/>
    <mergeCell ref="F46:F48"/>
    <mergeCell ref="G46:G48"/>
    <mergeCell ref="H46:H48"/>
    <mergeCell ref="A50:A52"/>
    <mergeCell ref="E50:E52"/>
    <mergeCell ref="F50:F52"/>
    <mergeCell ref="G50:G52"/>
    <mergeCell ref="H50:H52"/>
    <mergeCell ref="A37:A38"/>
    <mergeCell ref="E37:E38"/>
    <mergeCell ref="F37:F38"/>
    <mergeCell ref="G37:G38"/>
    <mergeCell ref="H37:H38"/>
    <mergeCell ref="A41:A43"/>
    <mergeCell ref="E41:E43"/>
    <mergeCell ref="F41:F43"/>
    <mergeCell ref="G41:G43"/>
    <mergeCell ref="H41:H43"/>
    <mergeCell ref="J21:N21"/>
    <mergeCell ref="A30:A35"/>
    <mergeCell ref="E30:E35"/>
    <mergeCell ref="F30:F35"/>
    <mergeCell ref="G30:G35"/>
    <mergeCell ref="H30:H35"/>
    <mergeCell ref="A17:A29"/>
    <mergeCell ref="E17:E29"/>
    <mergeCell ref="F17:F29"/>
    <mergeCell ref="G17:G29"/>
    <mergeCell ref="H17:H29"/>
    <mergeCell ref="A8:A16"/>
    <mergeCell ref="E8:E16"/>
    <mergeCell ref="F8:F16"/>
    <mergeCell ref="G8:G16"/>
    <mergeCell ref="H8:H16"/>
    <mergeCell ref="A1:H1"/>
    <mergeCell ref="J1:L1"/>
    <mergeCell ref="P1:AJ1"/>
    <mergeCell ref="A3:A5"/>
    <mergeCell ref="E3:E5"/>
    <mergeCell ref="F3:F5"/>
    <mergeCell ref="G3:G5"/>
    <mergeCell ref="H3:H5"/>
  </mergeCells>
  <conditionalFormatting sqref="D3:D53">
    <cfRule type="colorScale" priority="6">
      <colorScale>
        <cfvo type="min"/>
        <cfvo type="max"/>
        <color rgb="FFFCFCFF"/>
        <color rgb="FFF8696B"/>
      </colorScale>
    </cfRule>
  </conditionalFormatting>
  <conditionalFormatting sqref="F49:F50 F53 F44:F46 F39:F41 F36:F37 F30 F17 F6:F8 F3">
    <cfRule type="colorScale" priority="9">
      <colorScale>
        <cfvo type="min"/>
        <cfvo type="max"/>
        <color rgb="FFFCFCFF"/>
        <color rgb="FFF8696B"/>
      </colorScale>
    </cfRule>
  </conditionalFormatting>
  <conditionalFormatting sqref="G49:G50 G53 G44:G46 G39:G41 G36:G37 G30 G17 G6:G8 G3">
    <cfRule type="colorScale" priority="8">
      <colorScale>
        <cfvo type="min"/>
        <cfvo type="max"/>
        <color rgb="FFFCFCFF"/>
        <color rgb="FFF8696B"/>
      </colorScale>
    </cfRule>
  </conditionalFormatting>
  <conditionalFormatting sqref="H49:H50 H53 H44:H46 H39:H41 H36:H37 H30 H17 H6:H8 H3">
    <cfRule type="colorScale" priority="7">
      <colorScale>
        <cfvo type="min"/>
        <cfvo type="max"/>
        <color rgb="FFFCFCFF"/>
        <color rgb="FFF8696B"/>
      </colorScale>
    </cfRule>
  </conditionalFormatting>
  <conditionalFormatting sqref="L3:L19">
    <cfRule type="colorScale" priority="5">
      <colorScale>
        <cfvo type="min"/>
        <cfvo type="max"/>
        <color rgb="FFFCFCFF"/>
        <color rgb="FFF8696B"/>
      </colorScale>
    </cfRule>
  </conditionalFormatting>
  <conditionalFormatting sqref="L23:L41">
    <cfRule type="colorScale" priority="2">
      <colorScale>
        <cfvo type="min"/>
        <cfvo type="max"/>
        <color rgb="FFFCFCFF"/>
        <color rgb="FFF8696B"/>
      </colorScale>
    </cfRule>
  </conditionalFormatting>
  <conditionalFormatting sqref="M23:M41">
    <cfRule type="colorScale" priority="3">
      <colorScale>
        <cfvo type="min"/>
        <cfvo type="max"/>
        <color rgb="FFFCFCFF"/>
        <color rgb="FFF8696B"/>
      </colorScale>
    </cfRule>
  </conditionalFormatting>
  <conditionalFormatting sqref="N23:N41">
    <cfRule type="colorScale" priority="4">
      <colorScale>
        <cfvo type="min"/>
        <cfvo type="max"/>
        <color rgb="FFFCFCFF"/>
        <color rgb="FFF8696B"/>
      </colorScale>
    </cfRule>
  </conditionalFormatting>
  <conditionalFormatting sqref="Q3:AI19">
    <cfRule type="colorScale" priority="1">
      <colorScale>
        <cfvo type="min"/>
        <cfvo type="max"/>
        <color rgb="FFFCFCFF"/>
        <color rgb="FFF8696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7"/>
  <sheetViews>
    <sheetView workbookViewId="0">
      <selection sqref="A1:XFD1048576"/>
    </sheetView>
  </sheetViews>
  <sheetFormatPr defaultRowHeight="14.5" x14ac:dyDescent="0.35"/>
  <cols>
    <col min="1" max="1" width="69.1796875" bestFit="1" customWidth="1"/>
    <col min="2" max="2" width="61.81640625" bestFit="1" customWidth="1"/>
    <col min="3" max="3" width="15.81640625" customWidth="1"/>
    <col min="4" max="4" width="10.81640625" style="44" bestFit="1" customWidth="1"/>
    <col min="5" max="5" width="5.26953125" bestFit="1" customWidth="1"/>
    <col min="6" max="6" width="7.1796875" style="44" bestFit="1" customWidth="1"/>
    <col min="7" max="7" width="22" bestFit="1" customWidth="1"/>
    <col min="8" max="8" width="22.7265625" bestFit="1" customWidth="1"/>
    <col min="9" max="9" width="28.26953125" bestFit="1" customWidth="1"/>
    <col min="10" max="10" width="29" bestFit="1" customWidth="1"/>
    <col min="13" max="13" width="69.1796875" bestFit="1" customWidth="1"/>
    <col min="14" max="14" width="19.1796875" bestFit="1" customWidth="1"/>
    <col min="15" max="15" width="7.1796875" bestFit="1" customWidth="1"/>
  </cols>
  <sheetData>
    <row r="1" spans="1:15" ht="53.5" customHeight="1" x14ac:dyDescent="0.35">
      <c r="A1" s="79" t="s">
        <v>376</v>
      </c>
      <c r="B1" s="79"/>
      <c r="C1" s="79"/>
      <c r="D1" s="79"/>
      <c r="E1" s="79"/>
      <c r="F1" s="79"/>
      <c r="G1" s="79"/>
      <c r="H1" s="79"/>
      <c r="I1" s="79"/>
      <c r="J1" s="79"/>
      <c r="M1" s="79" t="s">
        <v>377</v>
      </c>
      <c r="N1" s="79"/>
      <c r="O1" s="79"/>
    </row>
    <row r="2" spans="1:15" x14ac:dyDescent="0.35">
      <c r="A2" s="3" t="s">
        <v>238</v>
      </c>
      <c r="B2" s="3" t="s">
        <v>343</v>
      </c>
      <c r="C2" s="3" t="s">
        <v>240</v>
      </c>
      <c r="D2" s="41" t="s">
        <v>353</v>
      </c>
      <c r="E2" s="3" t="s">
        <v>242</v>
      </c>
      <c r="F2" s="41" t="s">
        <v>243</v>
      </c>
      <c r="G2" s="4" t="s">
        <v>244</v>
      </c>
      <c r="H2" s="4" t="s">
        <v>245</v>
      </c>
      <c r="I2" s="3" t="s">
        <v>246</v>
      </c>
      <c r="J2" s="3" t="s">
        <v>247</v>
      </c>
      <c r="M2" s="8" t="s">
        <v>238</v>
      </c>
      <c r="N2" s="8" t="s">
        <v>248</v>
      </c>
      <c r="O2" s="8" t="s">
        <v>243</v>
      </c>
    </row>
    <row r="3" spans="1:15" x14ac:dyDescent="0.35">
      <c r="A3" s="30" t="s">
        <v>267</v>
      </c>
      <c r="B3" s="30" t="s">
        <v>72</v>
      </c>
      <c r="C3" s="10">
        <v>2</v>
      </c>
      <c r="D3" s="11">
        <f>C3/$E$3</f>
        <v>1</v>
      </c>
      <c r="E3" s="10">
        <v>2</v>
      </c>
      <c r="F3" s="11">
        <f>E3/SUM($E$3:$E$26)</f>
        <v>3.7735849056603772E-2</v>
      </c>
      <c r="G3" s="12">
        <v>0</v>
      </c>
      <c r="H3" s="12">
        <f>G3*F3</f>
        <v>0</v>
      </c>
      <c r="I3" s="13">
        <v>153.5</v>
      </c>
      <c r="J3" s="13">
        <f>F3*I3</f>
        <v>5.7924528301886786</v>
      </c>
      <c r="M3" s="30" t="s">
        <v>266</v>
      </c>
      <c r="N3" s="10">
        <v>7</v>
      </c>
      <c r="O3" s="11">
        <v>0.13207547169811321</v>
      </c>
    </row>
    <row r="4" spans="1:15" x14ac:dyDescent="0.35">
      <c r="A4" s="97" t="s">
        <v>269</v>
      </c>
      <c r="B4" s="31" t="s">
        <v>57</v>
      </c>
      <c r="C4" s="32">
        <v>1</v>
      </c>
      <c r="D4" s="33">
        <f>C4/$E$4</f>
        <v>0.25</v>
      </c>
      <c r="E4" s="98">
        <v>4</v>
      </c>
      <c r="F4" s="99">
        <f t="shared" ref="F4:F25" si="0">E4/SUM($E$3:$E$26)</f>
        <v>7.5471698113207544E-2</v>
      </c>
      <c r="G4" s="100">
        <v>0</v>
      </c>
      <c r="H4" s="100">
        <f t="shared" ref="H4:H25" si="1">G4*F4</f>
        <v>0</v>
      </c>
      <c r="I4" s="105">
        <v>198.75</v>
      </c>
      <c r="J4" s="105">
        <f t="shared" ref="J4:J25" si="2">F4*I4</f>
        <v>15</v>
      </c>
      <c r="M4" s="30" t="s">
        <v>272</v>
      </c>
      <c r="N4" s="10">
        <v>7</v>
      </c>
      <c r="O4" s="11">
        <v>0.13207547169811321</v>
      </c>
    </row>
    <row r="5" spans="1:15" x14ac:dyDescent="0.35">
      <c r="A5" s="97"/>
      <c r="B5" s="31" t="s">
        <v>61</v>
      </c>
      <c r="C5" s="32">
        <v>3</v>
      </c>
      <c r="D5" s="33">
        <f>C5/$E$4</f>
        <v>0.75</v>
      </c>
      <c r="E5" s="98"/>
      <c r="F5" s="99"/>
      <c r="G5" s="100"/>
      <c r="H5" s="100"/>
      <c r="I5" s="105"/>
      <c r="J5" s="105"/>
      <c r="M5" s="30" t="s">
        <v>264</v>
      </c>
      <c r="N5" s="10">
        <v>6</v>
      </c>
      <c r="O5" s="11">
        <v>0.11320754716981132</v>
      </c>
    </row>
    <row r="6" spans="1:15" x14ac:dyDescent="0.35">
      <c r="A6" s="96" t="s">
        <v>271</v>
      </c>
      <c r="B6" s="30" t="s">
        <v>89</v>
      </c>
      <c r="C6" s="10">
        <v>3</v>
      </c>
      <c r="D6" s="11">
        <f>C6/$E$6</f>
        <v>0.75</v>
      </c>
      <c r="E6" s="86">
        <v>4</v>
      </c>
      <c r="F6" s="87">
        <f t="shared" si="0"/>
        <v>7.5471698113207544E-2</v>
      </c>
      <c r="G6" s="88">
        <v>0</v>
      </c>
      <c r="H6" s="88">
        <f t="shared" si="1"/>
        <v>0</v>
      </c>
      <c r="I6" s="89">
        <v>22.75</v>
      </c>
      <c r="J6" s="89">
        <f t="shared" si="2"/>
        <v>1.7169811320754715</v>
      </c>
      <c r="M6" s="30" t="s">
        <v>281</v>
      </c>
      <c r="N6" s="10">
        <v>6</v>
      </c>
      <c r="O6" s="11">
        <v>0.11320754716981132</v>
      </c>
    </row>
    <row r="7" spans="1:15" x14ac:dyDescent="0.35">
      <c r="A7" s="96"/>
      <c r="B7" s="30" t="s">
        <v>93</v>
      </c>
      <c r="C7" s="10">
        <v>1</v>
      </c>
      <c r="D7" s="11">
        <f>C7/$E$6</f>
        <v>0.25</v>
      </c>
      <c r="E7" s="86"/>
      <c r="F7" s="87"/>
      <c r="G7" s="88"/>
      <c r="H7" s="88"/>
      <c r="I7" s="89"/>
      <c r="J7" s="89"/>
      <c r="M7" s="30" t="s">
        <v>269</v>
      </c>
      <c r="N7" s="10">
        <v>4</v>
      </c>
      <c r="O7" s="11">
        <v>7.5471698113207544E-2</v>
      </c>
    </row>
    <row r="8" spans="1:15" x14ac:dyDescent="0.35">
      <c r="A8" s="97" t="s">
        <v>264</v>
      </c>
      <c r="B8" s="31" t="s">
        <v>29</v>
      </c>
      <c r="C8" s="32">
        <v>2</v>
      </c>
      <c r="D8" s="33">
        <f>C8/$E$8</f>
        <v>0.33333333333333331</v>
      </c>
      <c r="E8" s="98">
        <v>6</v>
      </c>
      <c r="F8" s="99">
        <f t="shared" si="0"/>
        <v>0.11320754716981132</v>
      </c>
      <c r="G8" s="100">
        <v>1916.875</v>
      </c>
      <c r="H8" s="100">
        <f t="shared" si="1"/>
        <v>217.00471698113208</v>
      </c>
      <c r="I8" s="105">
        <v>8</v>
      </c>
      <c r="J8" s="105">
        <f t="shared" si="2"/>
        <v>0.90566037735849059</v>
      </c>
      <c r="M8" s="30" t="s">
        <v>271</v>
      </c>
      <c r="N8" s="10">
        <v>4</v>
      </c>
      <c r="O8" s="11">
        <v>7.5471698113207544E-2</v>
      </c>
    </row>
    <row r="9" spans="1:15" x14ac:dyDescent="0.35">
      <c r="A9" s="97"/>
      <c r="B9" s="31" t="s">
        <v>30</v>
      </c>
      <c r="C9" s="32">
        <v>4</v>
      </c>
      <c r="D9" s="33">
        <f>C9/$E$8</f>
        <v>0.66666666666666663</v>
      </c>
      <c r="E9" s="98"/>
      <c r="F9" s="99"/>
      <c r="G9" s="100"/>
      <c r="H9" s="100"/>
      <c r="I9" s="105"/>
      <c r="J9" s="105"/>
      <c r="M9" s="30" t="s">
        <v>274</v>
      </c>
      <c r="N9" s="10">
        <v>3</v>
      </c>
      <c r="O9" s="11">
        <v>5.6603773584905662E-2</v>
      </c>
    </row>
    <row r="10" spans="1:15" x14ac:dyDescent="0.35">
      <c r="A10" s="96" t="s">
        <v>273</v>
      </c>
      <c r="B10" s="30" t="s">
        <v>98</v>
      </c>
      <c r="C10" s="10">
        <v>1</v>
      </c>
      <c r="D10" s="11">
        <f>C10/$E$10</f>
        <v>0.5</v>
      </c>
      <c r="E10" s="86">
        <v>2</v>
      </c>
      <c r="F10" s="87">
        <f t="shared" si="0"/>
        <v>3.7735849056603772E-2</v>
      </c>
      <c r="G10" s="88">
        <v>0</v>
      </c>
      <c r="H10" s="88">
        <f t="shared" si="1"/>
        <v>0</v>
      </c>
      <c r="I10" s="89">
        <v>12</v>
      </c>
      <c r="J10" s="89">
        <f t="shared" si="2"/>
        <v>0.45283018867924529</v>
      </c>
      <c r="M10" s="30" t="s">
        <v>268</v>
      </c>
      <c r="N10" s="10">
        <v>3</v>
      </c>
      <c r="O10" s="11">
        <v>5.6603773584905662E-2</v>
      </c>
    </row>
    <row r="11" spans="1:15" x14ac:dyDescent="0.35">
      <c r="A11" s="96"/>
      <c r="B11" s="30" t="s">
        <v>102</v>
      </c>
      <c r="C11" s="10">
        <v>1</v>
      </c>
      <c r="D11" s="11">
        <f>C11/$E$10</f>
        <v>0.5</v>
      </c>
      <c r="E11" s="86"/>
      <c r="F11" s="87"/>
      <c r="G11" s="88"/>
      <c r="H11" s="88"/>
      <c r="I11" s="89"/>
      <c r="J11" s="89"/>
      <c r="M11" s="30" t="s">
        <v>279</v>
      </c>
      <c r="N11" s="10">
        <v>3</v>
      </c>
      <c r="O11" s="11">
        <v>5.6603773584905662E-2</v>
      </c>
    </row>
    <row r="12" spans="1:15" x14ac:dyDescent="0.35">
      <c r="A12" s="31" t="s">
        <v>274</v>
      </c>
      <c r="B12" s="31" t="s">
        <v>85</v>
      </c>
      <c r="C12" s="32">
        <v>3</v>
      </c>
      <c r="D12" s="33">
        <f>C12/$E$12</f>
        <v>1</v>
      </c>
      <c r="E12" s="32">
        <v>3</v>
      </c>
      <c r="F12" s="33">
        <f t="shared" si="0"/>
        <v>5.6603773584905662E-2</v>
      </c>
      <c r="G12" s="34">
        <v>0</v>
      </c>
      <c r="H12" s="34">
        <f t="shared" si="1"/>
        <v>0</v>
      </c>
      <c r="I12" s="35">
        <v>36.333333333333336</v>
      </c>
      <c r="J12" s="35">
        <f t="shared" si="2"/>
        <v>2.0566037735849059</v>
      </c>
      <c r="M12" s="30" t="s">
        <v>280</v>
      </c>
      <c r="N12" s="10">
        <v>3</v>
      </c>
      <c r="O12" s="11">
        <v>5.6603773584905662E-2</v>
      </c>
    </row>
    <row r="13" spans="1:15" x14ac:dyDescent="0.35">
      <c r="A13" s="30" t="s">
        <v>266</v>
      </c>
      <c r="B13" s="30" t="s">
        <v>34</v>
      </c>
      <c r="C13" s="10">
        <v>7</v>
      </c>
      <c r="D13" s="11">
        <f>C13/$E$13</f>
        <v>1</v>
      </c>
      <c r="E13" s="10">
        <v>7</v>
      </c>
      <c r="F13" s="11">
        <f t="shared" si="0"/>
        <v>0.13207547169811321</v>
      </c>
      <c r="G13" s="12">
        <v>0</v>
      </c>
      <c r="H13" s="12">
        <f t="shared" si="1"/>
        <v>0</v>
      </c>
      <c r="I13" s="13">
        <v>45</v>
      </c>
      <c r="J13" s="13">
        <f t="shared" si="2"/>
        <v>5.9433962264150946</v>
      </c>
      <c r="M13" s="30" t="s">
        <v>267</v>
      </c>
      <c r="N13" s="10">
        <v>2</v>
      </c>
      <c r="O13" s="11">
        <v>3.7735849056603772E-2</v>
      </c>
    </row>
    <row r="14" spans="1:15" x14ac:dyDescent="0.35">
      <c r="A14" s="31" t="s">
        <v>276</v>
      </c>
      <c r="B14" s="31" t="s">
        <v>78</v>
      </c>
      <c r="C14" s="32">
        <v>2</v>
      </c>
      <c r="D14" s="33">
        <f>C14/$E$14</f>
        <v>1</v>
      </c>
      <c r="E14" s="32">
        <v>2</v>
      </c>
      <c r="F14" s="33">
        <f t="shared" si="0"/>
        <v>3.7735849056603772E-2</v>
      </c>
      <c r="G14" s="34">
        <v>4576.0050000000001</v>
      </c>
      <c r="H14" s="34">
        <f t="shared" si="1"/>
        <v>172.67943396226414</v>
      </c>
      <c r="I14" s="35" t="s">
        <v>295</v>
      </c>
      <c r="J14" s="35" t="s">
        <v>295</v>
      </c>
      <c r="M14" s="30" t="s">
        <v>273</v>
      </c>
      <c r="N14" s="10">
        <v>2</v>
      </c>
      <c r="O14" s="11">
        <v>3.7735849056603772E-2</v>
      </c>
    </row>
    <row r="15" spans="1:15" x14ac:dyDescent="0.35">
      <c r="A15" s="96" t="s">
        <v>268</v>
      </c>
      <c r="B15" s="30" t="s">
        <v>36</v>
      </c>
      <c r="C15" s="10">
        <v>1</v>
      </c>
      <c r="D15" s="11">
        <f>C15/$E$15</f>
        <v>0.33333333333333331</v>
      </c>
      <c r="E15" s="86">
        <v>3</v>
      </c>
      <c r="F15" s="87">
        <f t="shared" si="0"/>
        <v>5.6603773584905662E-2</v>
      </c>
      <c r="G15" s="88">
        <v>0</v>
      </c>
      <c r="H15" s="88">
        <f t="shared" si="1"/>
        <v>0</v>
      </c>
      <c r="I15" s="89">
        <v>21</v>
      </c>
      <c r="J15" s="89">
        <f t="shared" si="2"/>
        <v>1.1886792452830188</v>
      </c>
      <c r="M15" s="30" t="s">
        <v>276</v>
      </c>
      <c r="N15" s="10">
        <v>2</v>
      </c>
      <c r="O15" s="11">
        <v>3.7735849056603772E-2</v>
      </c>
    </row>
    <row r="16" spans="1:15" x14ac:dyDescent="0.35">
      <c r="A16" s="96"/>
      <c r="B16" s="30" t="s">
        <v>378</v>
      </c>
      <c r="C16" s="10">
        <v>1</v>
      </c>
      <c r="D16" s="11">
        <f t="shared" ref="D16:D17" si="3">C16/$E$15</f>
        <v>0.33333333333333331</v>
      </c>
      <c r="E16" s="86"/>
      <c r="F16" s="87"/>
      <c r="G16" s="88"/>
      <c r="H16" s="88"/>
      <c r="I16" s="89"/>
      <c r="J16" s="89"/>
      <c r="M16" s="30" t="s">
        <v>256</v>
      </c>
      <c r="N16" s="10">
        <v>1</v>
      </c>
      <c r="O16" s="11">
        <v>1.8867924528301886E-2</v>
      </c>
    </row>
    <row r="17" spans="1:14" x14ac:dyDescent="0.35">
      <c r="A17" s="96"/>
      <c r="B17" s="30" t="s">
        <v>38</v>
      </c>
      <c r="C17" s="10">
        <v>1</v>
      </c>
      <c r="D17" s="11">
        <f t="shared" si="3"/>
        <v>0.33333333333333331</v>
      </c>
      <c r="E17" s="86"/>
      <c r="F17" s="87"/>
      <c r="G17" s="88"/>
      <c r="H17" s="88"/>
      <c r="I17" s="89"/>
      <c r="J17" s="89"/>
    </row>
    <row r="18" spans="1:14" ht="29" x14ac:dyDescent="0.35">
      <c r="A18" s="31" t="s">
        <v>256</v>
      </c>
      <c r="B18" s="31" t="s">
        <v>135</v>
      </c>
      <c r="C18" s="32">
        <v>1</v>
      </c>
      <c r="D18" s="33">
        <f>C18/$E$18</f>
        <v>1</v>
      </c>
      <c r="E18" s="32">
        <v>1</v>
      </c>
      <c r="F18" s="33">
        <f t="shared" si="0"/>
        <v>1.8867924528301886E-2</v>
      </c>
      <c r="G18" s="34">
        <v>0</v>
      </c>
      <c r="H18" s="34">
        <f t="shared" si="1"/>
        <v>0</v>
      </c>
      <c r="I18" s="35">
        <v>269</v>
      </c>
      <c r="J18" s="35">
        <f t="shared" si="2"/>
        <v>5.0754716981132075</v>
      </c>
      <c r="M18" s="40" t="s">
        <v>339</v>
      </c>
      <c r="N18" s="8" t="s">
        <v>285</v>
      </c>
    </row>
    <row r="19" spans="1:14" x14ac:dyDescent="0.35">
      <c r="A19" s="96" t="s">
        <v>279</v>
      </c>
      <c r="B19" s="30" t="s">
        <v>105</v>
      </c>
      <c r="C19" s="10">
        <v>1</v>
      </c>
      <c r="D19" s="11">
        <f>C19/$E$19</f>
        <v>0.33333333333333331</v>
      </c>
      <c r="E19" s="86">
        <v>3</v>
      </c>
      <c r="F19" s="87">
        <f t="shared" si="0"/>
        <v>5.6603773584905662E-2</v>
      </c>
      <c r="G19" s="88">
        <v>0</v>
      </c>
      <c r="H19" s="88">
        <f t="shared" si="1"/>
        <v>0</v>
      </c>
      <c r="I19" s="89">
        <v>48.333333333333336</v>
      </c>
      <c r="J19" s="89">
        <f t="shared" si="2"/>
        <v>2.7358490566037736</v>
      </c>
      <c r="M19" s="9" t="s">
        <v>287</v>
      </c>
      <c r="N19" s="11">
        <v>0.16666666666666666</v>
      </c>
    </row>
    <row r="20" spans="1:14" x14ac:dyDescent="0.35">
      <c r="A20" s="96"/>
      <c r="B20" s="30" t="s">
        <v>109</v>
      </c>
      <c r="C20" s="10">
        <v>2</v>
      </c>
      <c r="D20" s="11">
        <f>C20/$E$19</f>
        <v>0.66666666666666663</v>
      </c>
      <c r="E20" s="86"/>
      <c r="F20" s="87"/>
      <c r="G20" s="88"/>
      <c r="H20" s="88"/>
      <c r="I20" s="89"/>
      <c r="J20" s="89"/>
      <c r="M20" s="9" t="s">
        <v>289</v>
      </c>
      <c r="N20" s="11">
        <v>0.16666666666666666</v>
      </c>
    </row>
    <row r="21" spans="1:14" x14ac:dyDescent="0.35">
      <c r="A21" s="31" t="s">
        <v>272</v>
      </c>
      <c r="B21" s="31" t="s">
        <v>69</v>
      </c>
      <c r="C21" s="32">
        <v>7</v>
      </c>
      <c r="D21" s="33">
        <f>C21/$E$21</f>
        <v>1</v>
      </c>
      <c r="E21" s="32">
        <v>7</v>
      </c>
      <c r="F21" s="33">
        <f t="shared" si="0"/>
        <v>0.13207547169811321</v>
      </c>
      <c r="G21" s="34">
        <v>0</v>
      </c>
      <c r="H21" s="34">
        <f t="shared" si="1"/>
        <v>0</v>
      </c>
      <c r="I21" s="35">
        <v>13.285714285714286</v>
      </c>
      <c r="J21" s="35">
        <f t="shared" si="2"/>
        <v>1.7547169811320755</v>
      </c>
      <c r="M21" s="9" t="s">
        <v>290</v>
      </c>
      <c r="N21" s="11">
        <v>0.16666666666666666</v>
      </c>
    </row>
    <row r="22" spans="1:14" x14ac:dyDescent="0.35">
      <c r="A22" s="96" t="s">
        <v>280</v>
      </c>
      <c r="B22" s="30" t="s">
        <v>44</v>
      </c>
      <c r="C22" s="10">
        <v>1</v>
      </c>
      <c r="D22" s="11">
        <f>C22/$E$22</f>
        <v>0.33333333333333331</v>
      </c>
      <c r="E22" s="86">
        <v>3</v>
      </c>
      <c r="F22" s="87">
        <f t="shared" si="0"/>
        <v>5.6603773584905662E-2</v>
      </c>
      <c r="G22" s="88">
        <v>0</v>
      </c>
      <c r="H22" s="88">
        <f t="shared" si="1"/>
        <v>0</v>
      </c>
      <c r="I22" s="89">
        <v>76.333333333333329</v>
      </c>
      <c r="J22" s="89">
        <f t="shared" si="2"/>
        <v>4.3207547169811322</v>
      </c>
      <c r="M22" s="9" t="s">
        <v>291</v>
      </c>
      <c r="N22" s="11">
        <v>0.16666666666666666</v>
      </c>
    </row>
    <row r="23" spans="1:14" x14ac:dyDescent="0.35">
      <c r="A23" s="96"/>
      <c r="B23" s="30" t="s">
        <v>45</v>
      </c>
      <c r="C23" s="10">
        <v>1</v>
      </c>
      <c r="D23" s="11">
        <f t="shared" ref="D23:D24" si="4">C23/$E$22</f>
        <v>0.33333333333333331</v>
      </c>
      <c r="E23" s="86"/>
      <c r="F23" s="87"/>
      <c r="G23" s="88"/>
      <c r="H23" s="88"/>
      <c r="I23" s="89"/>
      <c r="J23" s="89"/>
      <c r="M23" s="9" t="s">
        <v>293</v>
      </c>
      <c r="N23" s="11">
        <v>0.16666666666666666</v>
      </c>
    </row>
    <row r="24" spans="1:14" x14ac:dyDescent="0.35">
      <c r="A24" s="96"/>
      <c r="B24" s="30" t="s">
        <v>54</v>
      </c>
      <c r="C24" s="10">
        <v>1</v>
      </c>
      <c r="D24" s="11">
        <f t="shared" si="4"/>
        <v>0.33333333333333331</v>
      </c>
      <c r="E24" s="86"/>
      <c r="F24" s="87"/>
      <c r="G24" s="88"/>
      <c r="H24" s="88"/>
      <c r="I24" s="89"/>
      <c r="J24" s="89"/>
      <c r="M24" s="9" t="s">
        <v>286</v>
      </c>
      <c r="N24" s="11">
        <v>0</v>
      </c>
    </row>
    <row r="25" spans="1:14" x14ac:dyDescent="0.35">
      <c r="A25" s="97" t="s">
        <v>281</v>
      </c>
      <c r="B25" s="31" t="s">
        <v>120</v>
      </c>
      <c r="C25" s="32">
        <v>4</v>
      </c>
      <c r="D25" s="33">
        <f>C25/$E$25</f>
        <v>0.66666666666666663</v>
      </c>
      <c r="E25" s="98">
        <v>6</v>
      </c>
      <c r="F25" s="99">
        <f t="shared" si="0"/>
        <v>0.11320754716981132</v>
      </c>
      <c r="G25" s="100">
        <v>0</v>
      </c>
      <c r="H25" s="100">
        <f t="shared" si="1"/>
        <v>0</v>
      </c>
      <c r="I25" s="105">
        <v>17.666666666666668</v>
      </c>
      <c r="J25" s="105">
        <f t="shared" si="2"/>
        <v>2</v>
      </c>
      <c r="M25" s="9" t="s">
        <v>288</v>
      </c>
      <c r="N25" s="11">
        <v>0</v>
      </c>
    </row>
    <row r="26" spans="1:14" x14ac:dyDescent="0.35">
      <c r="A26" s="97"/>
      <c r="B26" s="31" t="s">
        <v>121</v>
      </c>
      <c r="C26" s="32">
        <v>2</v>
      </c>
      <c r="D26" s="33">
        <f>C26/$E$25</f>
        <v>0.33333333333333331</v>
      </c>
      <c r="E26" s="98"/>
      <c r="F26" s="99"/>
      <c r="G26" s="100"/>
      <c r="H26" s="100"/>
      <c r="I26" s="105"/>
      <c r="J26" s="105"/>
      <c r="M26" s="9" t="s">
        <v>292</v>
      </c>
      <c r="N26" s="11">
        <v>0</v>
      </c>
    </row>
    <row r="27" spans="1:14" x14ac:dyDescent="0.35">
      <c r="M27" s="9" t="s">
        <v>294</v>
      </c>
      <c r="N27" s="11">
        <v>0.16666666666666674</v>
      </c>
    </row>
  </sheetData>
  <mergeCells count="58">
    <mergeCell ref="J25:J26"/>
    <mergeCell ref="A25:A26"/>
    <mergeCell ref="E25:E26"/>
    <mergeCell ref="F25:F26"/>
    <mergeCell ref="G25:G26"/>
    <mergeCell ref="H25:H26"/>
    <mergeCell ref="I25:I26"/>
    <mergeCell ref="J19:J20"/>
    <mergeCell ref="A22:A24"/>
    <mergeCell ref="E22:E24"/>
    <mergeCell ref="F22:F24"/>
    <mergeCell ref="G22:G24"/>
    <mergeCell ref="H22:H24"/>
    <mergeCell ref="I22:I24"/>
    <mergeCell ref="J22:J24"/>
    <mergeCell ref="A19:A20"/>
    <mergeCell ref="E19:E20"/>
    <mergeCell ref="F19:F20"/>
    <mergeCell ref="G19:G20"/>
    <mergeCell ref="H19:H20"/>
    <mergeCell ref="I19:I20"/>
    <mergeCell ref="J10:J11"/>
    <mergeCell ref="A15:A17"/>
    <mergeCell ref="E15:E17"/>
    <mergeCell ref="F15:F17"/>
    <mergeCell ref="G15:G17"/>
    <mergeCell ref="H15:H17"/>
    <mergeCell ref="I15:I17"/>
    <mergeCell ref="J15:J17"/>
    <mergeCell ref="A10:A11"/>
    <mergeCell ref="E10:E11"/>
    <mergeCell ref="F10:F11"/>
    <mergeCell ref="G10:G11"/>
    <mergeCell ref="H10:H11"/>
    <mergeCell ref="I10:I11"/>
    <mergeCell ref="J6:J7"/>
    <mergeCell ref="A8:A9"/>
    <mergeCell ref="E8:E9"/>
    <mergeCell ref="F8:F9"/>
    <mergeCell ref="G8:G9"/>
    <mergeCell ref="H8:H9"/>
    <mergeCell ref="I8:I9"/>
    <mergeCell ref="J8:J9"/>
    <mergeCell ref="A6:A7"/>
    <mergeCell ref="E6:E7"/>
    <mergeCell ref="F6:F7"/>
    <mergeCell ref="G6:G7"/>
    <mergeCell ref="H6:H7"/>
    <mergeCell ref="I6:I7"/>
    <mergeCell ref="A1:J1"/>
    <mergeCell ref="M1:O1"/>
    <mergeCell ref="A4:A5"/>
    <mergeCell ref="E4:E5"/>
    <mergeCell ref="F4:F5"/>
    <mergeCell ref="G4:G5"/>
    <mergeCell ref="H4:H5"/>
    <mergeCell ref="I4:I5"/>
    <mergeCell ref="J4:J5"/>
  </mergeCells>
  <conditionalFormatting sqref="D1:D2">
    <cfRule type="colorScale" priority="13">
      <colorScale>
        <cfvo type="min"/>
        <cfvo type="max"/>
        <color rgb="FFFCFCFF"/>
        <color rgb="FFF8696B"/>
      </colorScale>
    </cfRule>
  </conditionalFormatting>
  <conditionalFormatting sqref="D1:D1048576">
    <cfRule type="colorScale" priority="7">
      <colorScale>
        <cfvo type="min"/>
        <cfvo type="max"/>
        <color rgb="FFFCFCFF"/>
        <color rgb="FFF8696B"/>
      </colorScale>
    </cfRule>
  </conditionalFormatting>
  <conditionalFormatting sqref="F1:F2">
    <cfRule type="colorScale" priority="12">
      <colorScale>
        <cfvo type="min"/>
        <cfvo type="max"/>
        <color rgb="FFFCFCFF"/>
        <color rgb="FFF8696B"/>
      </colorScale>
    </cfRule>
    <cfRule type="colorScale" priority="18">
      <colorScale>
        <cfvo type="min"/>
        <cfvo type="max"/>
        <color rgb="FFFCFCFF"/>
        <color rgb="FFF8696B"/>
      </colorScale>
    </cfRule>
  </conditionalFormatting>
  <conditionalFormatting sqref="F1:F1048576">
    <cfRule type="colorScale" priority="6">
      <colorScale>
        <cfvo type="min"/>
        <cfvo type="max"/>
        <color rgb="FFFCFCFF"/>
        <color rgb="FFF8696B"/>
      </colorScale>
    </cfRule>
  </conditionalFormatting>
  <conditionalFormatting sqref="G1:G2">
    <cfRule type="colorScale" priority="11">
      <colorScale>
        <cfvo type="min"/>
        <cfvo type="max"/>
        <color rgb="FFFCFCFF"/>
        <color rgb="FFF8696B"/>
      </colorScale>
    </cfRule>
    <cfRule type="colorScale" priority="17">
      <colorScale>
        <cfvo type="min"/>
        <cfvo type="max"/>
        <color rgb="FFFCFCFF"/>
        <color rgb="FFF8696B"/>
      </colorScale>
    </cfRule>
  </conditionalFormatting>
  <conditionalFormatting sqref="G1:G1048576">
    <cfRule type="colorScale" priority="2">
      <colorScale>
        <cfvo type="min"/>
        <cfvo type="max"/>
        <color rgb="FFFCFCFF"/>
        <color rgb="FFF8696B"/>
      </colorScale>
    </cfRule>
  </conditionalFormatting>
  <conditionalFormatting sqref="G2:H2">
    <cfRule type="colorScale" priority="19">
      <colorScale>
        <cfvo type="min"/>
        <cfvo type="max"/>
        <color rgb="FFFCFCFF"/>
        <color rgb="FFF8696B"/>
      </colorScale>
    </cfRule>
  </conditionalFormatting>
  <conditionalFormatting sqref="H1:H2">
    <cfRule type="colorScale" priority="10">
      <colorScale>
        <cfvo type="min"/>
        <cfvo type="max"/>
        <color rgb="FFFCFCFF"/>
        <color rgb="FFF8696B"/>
      </colorScale>
    </cfRule>
    <cfRule type="colorScale" priority="16">
      <colorScale>
        <cfvo type="min"/>
        <cfvo type="max"/>
        <color rgb="FFFCFCFF"/>
        <color rgb="FFF8696B"/>
      </colorScale>
    </cfRule>
  </conditionalFormatting>
  <conditionalFormatting sqref="H1:H1048576">
    <cfRule type="colorScale" priority="3">
      <colorScale>
        <cfvo type="min"/>
        <cfvo type="max"/>
        <color rgb="FFFCFCFF"/>
        <color rgb="FFF8696B"/>
      </colorScale>
    </cfRule>
  </conditionalFormatting>
  <conditionalFormatting sqref="I1:I2">
    <cfRule type="colorScale" priority="9">
      <colorScale>
        <cfvo type="min"/>
        <cfvo type="max"/>
        <color rgb="FFFCFCFF"/>
        <color rgb="FFF8696B"/>
      </colorScale>
    </cfRule>
    <cfRule type="colorScale" priority="15">
      <colorScale>
        <cfvo type="min"/>
        <cfvo type="max"/>
        <color rgb="FFFCFCFF"/>
        <color rgb="FFF8696B"/>
      </colorScale>
    </cfRule>
  </conditionalFormatting>
  <conditionalFormatting sqref="I1:I1048576">
    <cfRule type="colorScale" priority="4">
      <colorScale>
        <cfvo type="min"/>
        <cfvo type="max"/>
        <color rgb="FFFCFCFF"/>
        <color rgb="FFF8696B"/>
      </colorScale>
    </cfRule>
  </conditionalFormatting>
  <conditionalFormatting sqref="J1:J2">
    <cfRule type="colorScale" priority="8">
      <colorScale>
        <cfvo type="min"/>
        <cfvo type="max"/>
        <color rgb="FFFCFCFF"/>
        <color rgb="FFF8696B"/>
      </colorScale>
    </cfRule>
    <cfRule type="colorScale" priority="14">
      <colorScale>
        <cfvo type="min"/>
        <cfvo type="max"/>
        <color rgb="FFFCFCFF"/>
        <color rgb="FFF8696B"/>
      </colorScale>
    </cfRule>
  </conditionalFormatting>
  <conditionalFormatting sqref="J1:J1048576">
    <cfRule type="colorScale" priority="5">
      <colorScale>
        <cfvo type="min"/>
        <cfvo type="max"/>
        <color rgb="FFFCFCFF"/>
        <color rgb="FFF8696B"/>
      </colorScale>
    </cfRule>
  </conditionalFormatting>
  <conditionalFormatting sqref="O3:O16">
    <cfRule type="colorScale" priority="1">
      <colorScale>
        <cfvo type="min"/>
        <cfvo type="max"/>
        <color rgb="FFFCFCFF"/>
        <color rgb="FFF8696B"/>
      </colorScale>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28"/>
  <sheetViews>
    <sheetView topLeftCell="D1" workbookViewId="0">
      <pane ySplit="2" topLeftCell="A3" activePane="bottomLeft" state="frozen"/>
      <selection pane="bottomLeft" activeCell="D1" sqref="A1:XFD1048576"/>
    </sheetView>
  </sheetViews>
  <sheetFormatPr defaultRowHeight="14.5" x14ac:dyDescent="0.35"/>
  <cols>
    <col min="1" max="1" width="34.81640625" bestFit="1" customWidth="1"/>
    <col min="2" max="2" width="59.1796875" bestFit="1" customWidth="1"/>
    <col min="3" max="3" width="26.26953125" bestFit="1" customWidth="1"/>
    <col min="4" max="4" width="17.54296875" style="44" bestFit="1" customWidth="1"/>
    <col min="5" max="5" width="19.81640625" bestFit="1" customWidth="1"/>
    <col min="6" max="6" width="16.1796875" style="44" bestFit="1" customWidth="1"/>
    <col min="7" max="7" width="19.453125" style="29" bestFit="1" customWidth="1"/>
    <col min="8" max="8" width="20.26953125" style="29" bestFit="1" customWidth="1"/>
    <col min="10" max="10" width="38.1796875" bestFit="1" customWidth="1"/>
    <col min="11" max="11" width="6.1796875" bestFit="1" customWidth="1"/>
    <col min="12" max="12" width="6" bestFit="1" customWidth="1"/>
    <col min="13" max="13" width="19.453125" bestFit="1" customWidth="1"/>
    <col min="14" max="14" width="20.26953125" bestFit="1" customWidth="1"/>
    <col min="16" max="16" width="35.81640625" bestFit="1" customWidth="1"/>
    <col min="17" max="17" width="13.453125" bestFit="1" customWidth="1"/>
    <col min="18" max="18" width="11.81640625" bestFit="1" customWidth="1"/>
    <col min="19" max="19" width="9.7265625" bestFit="1" customWidth="1"/>
    <col min="20" max="20" width="6" bestFit="1" customWidth="1"/>
    <col min="21" max="21" width="9.54296875" bestFit="1" customWidth="1"/>
    <col min="22" max="22" width="12" bestFit="1" customWidth="1"/>
    <col min="23" max="23" width="14.81640625" bestFit="1" customWidth="1"/>
    <col min="24" max="24" width="9.26953125" bestFit="1" customWidth="1"/>
    <col min="25" max="25" width="22.54296875" bestFit="1" customWidth="1"/>
    <col min="26" max="26" width="39.7265625" bestFit="1" customWidth="1"/>
    <col min="27" max="27" width="7.26953125" bestFit="1" customWidth="1"/>
    <col min="28" max="28" width="10.7265625" bestFit="1" customWidth="1"/>
  </cols>
  <sheetData>
    <row r="1" spans="1:28" ht="59.5" customHeight="1" x14ac:dyDescent="0.35">
      <c r="A1" s="79" t="s">
        <v>379</v>
      </c>
      <c r="B1" s="79"/>
      <c r="C1" s="79"/>
      <c r="D1" s="79"/>
      <c r="E1" s="79"/>
      <c r="F1" s="79"/>
      <c r="G1" s="79"/>
      <c r="H1" s="79"/>
      <c r="J1" s="79" t="s">
        <v>380</v>
      </c>
      <c r="K1" s="79"/>
      <c r="L1" s="79"/>
      <c r="P1" s="79" t="s">
        <v>381</v>
      </c>
      <c r="Q1" s="79"/>
      <c r="R1" s="79"/>
      <c r="S1" s="79"/>
      <c r="T1" s="79"/>
      <c r="U1" s="79"/>
      <c r="V1" s="79"/>
      <c r="W1" s="79"/>
      <c r="X1" s="79"/>
      <c r="Y1" s="79"/>
      <c r="Z1" s="79"/>
      <c r="AA1" s="79"/>
      <c r="AB1" s="79"/>
    </row>
    <row r="2" spans="1:28" x14ac:dyDescent="0.35">
      <c r="A2" s="8" t="s">
        <v>238</v>
      </c>
      <c r="B2" s="8" t="s">
        <v>239</v>
      </c>
      <c r="C2" s="8" t="s">
        <v>299</v>
      </c>
      <c r="D2" s="41" t="s">
        <v>241</v>
      </c>
      <c r="E2" s="8" t="s">
        <v>300</v>
      </c>
      <c r="F2" s="41" t="s">
        <v>301</v>
      </c>
      <c r="G2" s="4" t="s">
        <v>302</v>
      </c>
      <c r="H2" s="4" t="s">
        <v>303</v>
      </c>
      <c r="J2" s="8" t="s">
        <v>238</v>
      </c>
      <c r="K2" s="8" t="s">
        <v>248</v>
      </c>
      <c r="L2" s="8" t="s">
        <v>304</v>
      </c>
      <c r="P2" s="6" t="s">
        <v>336</v>
      </c>
      <c r="Q2" s="8" t="s">
        <v>321</v>
      </c>
      <c r="R2" s="8" t="s">
        <v>316</v>
      </c>
      <c r="S2" s="8" t="s">
        <v>315</v>
      </c>
      <c r="T2" s="8" t="s">
        <v>256</v>
      </c>
      <c r="U2" s="8" t="s">
        <v>322</v>
      </c>
      <c r="V2" s="8" t="s">
        <v>327</v>
      </c>
      <c r="W2" s="8" t="s">
        <v>318</v>
      </c>
      <c r="X2" s="8" t="s">
        <v>325</v>
      </c>
      <c r="Y2" s="8" t="s">
        <v>323</v>
      </c>
      <c r="Z2" s="8" t="s">
        <v>326</v>
      </c>
      <c r="AA2" s="8" t="s">
        <v>313</v>
      </c>
      <c r="AB2" s="8" t="s">
        <v>283</v>
      </c>
    </row>
    <row r="3" spans="1:28" x14ac:dyDescent="0.35">
      <c r="A3" s="30" t="s">
        <v>265</v>
      </c>
      <c r="B3" s="30" t="s">
        <v>194</v>
      </c>
      <c r="C3" s="10">
        <v>1</v>
      </c>
      <c r="D3" s="11">
        <f>C3/$E$3</f>
        <v>1</v>
      </c>
      <c r="E3" s="10">
        <v>1</v>
      </c>
      <c r="F3" s="11">
        <f>E3/SUM($E$3:$E$21)</f>
        <v>2.7027027027027029E-2</v>
      </c>
      <c r="G3" s="12">
        <v>20000</v>
      </c>
      <c r="H3" s="12">
        <f>G3*F3</f>
        <v>540.54054054054052</v>
      </c>
      <c r="J3" s="30" t="s">
        <v>264</v>
      </c>
      <c r="K3" s="10">
        <v>8</v>
      </c>
      <c r="L3" s="11">
        <v>0.21621621621621623</v>
      </c>
      <c r="P3" s="52" t="s">
        <v>265</v>
      </c>
      <c r="Q3" s="11">
        <v>0</v>
      </c>
      <c r="R3" s="11">
        <v>0</v>
      </c>
      <c r="S3" s="11">
        <v>0</v>
      </c>
      <c r="T3" s="11">
        <v>0</v>
      </c>
      <c r="U3" s="11">
        <v>0</v>
      </c>
      <c r="V3" s="11">
        <v>0</v>
      </c>
      <c r="W3" s="11">
        <v>0</v>
      </c>
      <c r="X3" s="11">
        <v>0</v>
      </c>
      <c r="Y3" s="11">
        <v>1</v>
      </c>
      <c r="Z3" s="11">
        <v>0</v>
      </c>
      <c r="AA3" s="11">
        <v>0</v>
      </c>
      <c r="AB3" s="41">
        <v>1</v>
      </c>
    </row>
    <row r="4" spans="1:28" x14ac:dyDescent="0.35">
      <c r="A4" s="31" t="s">
        <v>269</v>
      </c>
      <c r="B4" s="31" t="s">
        <v>62</v>
      </c>
      <c r="C4" s="32">
        <v>7</v>
      </c>
      <c r="D4" s="33">
        <f>C4/$E$4</f>
        <v>1</v>
      </c>
      <c r="E4" s="32">
        <v>7</v>
      </c>
      <c r="F4" s="33">
        <f>E4/SUM($E$3:$E$21)</f>
        <v>0.1891891891891892</v>
      </c>
      <c r="G4" s="34">
        <v>3018.2857142857142</v>
      </c>
      <c r="H4" s="34">
        <f>G4*F4</f>
        <v>571.02702702702709</v>
      </c>
      <c r="J4" s="30" t="s">
        <v>269</v>
      </c>
      <c r="K4" s="10">
        <v>7</v>
      </c>
      <c r="L4" s="11">
        <v>0.1891891891891892</v>
      </c>
      <c r="P4" s="52" t="s">
        <v>269</v>
      </c>
      <c r="Q4" s="11">
        <v>0.2857142857142857</v>
      </c>
      <c r="R4" s="11">
        <v>0</v>
      </c>
      <c r="S4" s="11">
        <v>0</v>
      </c>
      <c r="T4" s="11">
        <v>0</v>
      </c>
      <c r="U4" s="11">
        <v>0</v>
      </c>
      <c r="V4" s="11">
        <v>0</v>
      </c>
      <c r="W4" s="11">
        <v>0</v>
      </c>
      <c r="X4" s="11">
        <v>0</v>
      </c>
      <c r="Y4" s="11">
        <v>0.5714285714285714</v>
      </c>
      <c r="Z4" s="11">
        <v>0.14285714285714285</v>
      </c>
      <c r="AA4" s="11">
        <v>0</v>
      </c>
      <c r="AB4" s="41">
        <v>1</v>
      </c>
    </row>
    <row r="5" spans="1:28" x14ac:dyDescent="0.35">
      <c r="A5" s="96" t="s">
        <v>264</v>
      </c>
      <c r="B5" s="30" t="s">
        <v>28</v>
      </c>
      <c r="C5" s="10">
        <v>1</v>
      </c>
      <c r="D5" s="11">
        <f>C5/$E$5</f>
        <v>0.125</v>
      </c>
      <c r="E5" s="86">
        <v>8</v>
      </c>
      <c r="F5" s="87">
        <f>E5/SUM($E$3:$E$21)</f>
        <v>0.21621621621621623</v>
      </c>
      <c r="G5" s="88">
        <v>9068.6062500000007</v>
      </c>
      <c r="H5" s="88">
        <f>G5*F5</f>
        <v>1960.77972972973</v>
      </c>
      <c r="J5" s="30" t="s">
        <v>273</v>
      </c>
      <c r="K5" s="10">
        <v>7</v>
      </c>
      <c r="L5" s="11">
        <v>0.1891891891891892</v>
      </c>
      <c r="P5" s="52" t="s">
        <v>264</v>
      </c>
      <c r="Q5" s="11">
        <v>0.375</v>
      </c>
      <c r="R5" s="11">
        <v>0</v>
      </c>
      <c r="S5" s="11">
        <v>0.125</v>
      </c>
      <c r="T5" s="11">
        <v>0</v>
      </c>
      <c r="U5" s="11">
        <v>0</v>
      </c>
      <c r="V5" s="11">
        <v>0</v>
      </c>
      <c r="W5" s="11">
        <v>0.25</v>
      </c>
      <c r="X5" s="11">
        <v>0.125</v>
      </c>
      <c r="Y5" s="11">
        <v>0</v>
      </c>
      <c r="Z5" s="11">
        <v>0.125</v>
      </c>
      <c r="AA5" s="11">
        <v>0</v>
      </c>
      <c r="AB5" s="41">
        <v>1</v>
      </c>
    </row>
    <row r="6" spans="1:28" x14ac:dyDescent="0.35">
      <c r="A6" s="96"/>
      <c r="B6" s="30" t="s">
        <v>141</v>
      </c>
      <c r="C6" s="10">
        <v>1</v>
      </c>
      <c r="D6" s="11">
        <f t="shared" ref="D6:D9" si="0">C6/$E$5</f>
        <v>0.125</v>
      </c>
      <c r="E6" s="86"/>
      <c r="F6" s="87"/>
      <c r="G6" s="88"/>
      <c r="H6" s="88"/>
      <c r="J6" s="30" t="s">
        <v>279</v>
      </c>
      <c r="K6" s="10">
        <v>3</v>
      </c>
      <c r="L6" s="11">
        <v>8.1081081081081086E-2</v>
      </c>
      <c r="P6" s="52" t="s">
        <v>273</v>
      </c>
      <c r="Q6" s="11">
        <v>0</v>
      </c>
      <c r="R6" s="11">
        <v>0.42857142857142855</v>
      </c>
      <c r="S6" s="11">
        <v>0</v>
      </c>
      <c r="T6" s="11">
        <v>0.14285714285714285</v>
      </c>
      <c r="U6" s="11">
        <v>0.2857142857142857</v>
      </c>
      <c r="V6" s="11">
        <v>0</v>
      </c>
      <c r="W6" s="11">
        <v>0.14285714285714285</v>
      </c>
      <c r="X6" s="11">
        <v>0</v>
      </c>
      <c r="Y6" s="11">
        <v>0</v>
      </c>
      <c r="Z6" s="11">
        <v>0</v>
      </c>
      <c r="AA6" s="11">
        <v>0</v>
      </c>
      <c r="AB6" s="41">
        <v>1</v>
      </c>
    </row>
    <row r="7" spans="1:28" x14ac:dyDescent="0.35">
      <c r="A7" s="96"/>
      <c r="B7" s="30" t="s">
        <v>144</v>
      </c>
      <c r="C7" s="10">
        <v>2</v>
      </c>
      <c r="D7" s="11">
        <f t="shared" si="0"/>
        <v>0.25</v>
      </c>
      <c r="E7" s="86"/>
      <c r="F7" s="87"/>
      <c r="G7" s="88"/>
      <c r="H7" s="88"/>
      <c r="J7" s="30" t="s">
        <v>275</v>
      </c>
      <c r="K7" s="10">
        <v>3</v>
      </c>
      <c r="L7" s="11">
        <v>8.1081081081081086E-2</v>
      </c>
      <c r="P7" s="52" t="s">
        <v>308</v>
      </c>
      <c r="Q7" s="11">
        <v>0</v>
      </c>
      <c r="R7" s="11">
        <v>0</v>
      </c>
      <c r="S7" s="11">
        <v>1</v>
      </c>
      <c r="T7" s="11">
        <v>0</v>
      </c>
      <c r="U7" s="11">
        <v>0</v>
      </c>
      <c r="V7" s="11">
        <v>0</v>
      </c>
      <c r="W7" s="11">
        <v>0</v>
      </c>
      <c r="X7" s="11">
        <v>0</v>
      </c>
      <c r="Y7" s="11">
        <v>0</v>
      </c>
      <c r="Z7" s="11">
        <v>0</v>
      </c>
      <c r="AA7" s="11">
        <v>0</v>
      </c>
      <c r="AB7" s="41">
        <v>1</v>
      </c>
    </row>
    <row r="8" spans="1:28" x14ac:dyDescent="0.35">
      <c r="A8" s="96"/>
      <c r="B8" s="30" t="s">
        <v>151</v>
      </c>
      <c r="C8" s="10">
        <v>1</v>
      </c>
      <c r="D8" s="11">
        <f t="shared" si="0"/>
        <v>0.125</v>
      </c>
      <c r="E8" s="86"/>
      <c r="F8" s="87"/>
      <c r="G8" s="88"/>
      <c r="H8" s="88"/>
      <c r="J8" s="30" t="s">
        <v>83</v>
      </c>
      <c r="K8" s="10">
        <v>2</v>
      </c>
      <c r="L8" s="11">
        <v>5.4054054054054057E-2</v>
      </c>
      <c r="P8" s="52" t="s">
        <v>274</v>
      </c>
      <c r="Q8" s="11">
        <v>1</v>
      </c>
      <c r="R8" s="11">
        <v>0</v>
      </c>
      <c r="S8" s="11">
        <v>0</v>
      </c>
      <c r="T8" s="11">
        <v>0</v>
      </c>
      <c r="U8" s="11">
        <v>0</v>
      </c>
      <c r="V8" s="11">
        <v>0</v>
      </c>
      <c r="W8" s="11">
        <v>0</v>
      </c>
      <c r="X8" s="11">
        <v>0</v>
      </c>
      <c r="Y8" s="11">
        <v>0</v>
      </c>
      <c r="Z8" s="11">
        <v>0</v>
      </c>
      <c r="AA8" s="11">
        <v>0</v>
      </c>
      <c r="AB8" s="41">
        <v>1</v>
      </c>
    </row>
    <row r="9" spans="1:28" x14ac:dyDescent="0.35">
      <c r="A9" s="96"/>
      <c r="B9" s="30" t="s">
        <v>152</v>
      </c>
      <c r="C9" s="10">
        <v>3</v>
      </c>
      <c r="D9" s="11">
        <f t="shared" si="0"/>
        <v>0.375</v>
      </c>
      <c r="E9" s="86"/>
      <c r="F9" s="87"/>
      <c r="G9" s="88"/>
      <c r="H9" s="88"/>
      <c r="J9" s="30" t="s">
        <v>266</v>
      </c>
      <c r="K9" s="10">
        <v>2</v>
      </c>
      <c r="L9" s="11">
        <v>5.4054054054054057E-2</v>
      </c>
      <c r="P9" s="52" t="s">
        <v>83</v>
      </c>
      <c r="Q9" s="11">
        <v>1</v>
      </c>
      <c r="R9" s="11">
        <v>0</v>
      </c>
      <c r="S9" s="11">
        <v>0</v>
      </c>
      <c r="T9" s="11">
        <v>0</v>
      </c>
      <c r="U9" s="11">
        <v>0</v>
      </c>
      <c r="V9" s="11">
        <v>0</v>
      </c>
      <c r="W9" s="11">
        <v>0</v>
      </c>
      <c r="X9" s="11">
        <v>0</v>
      </c>
      <c r="Y9" s="11">
        <v>0</v>
      </c>
      <c r="Z9" s="11">
        <v>0</v>
      </c>
      <c r="AA9" s="11">
        <v>0</v>
      </c>
      <c r="AB9" s="41">
        <v>1</v>
      </c>
    </row>
    <row r="10" spans="1:28" x14ac:dyDescent="0.35">
      <c r="A10" s="97" t="s">
        <v>273</v>
      </c>
      <c r="B10" s="31" t="s">
        <v>170</v>
      </c>
      <c r="C10" s="32">
        <v>1</v>
      </c>
      <c r="D10" s="33">
        <f>C10/$E$10</f>
        <v>0.14285714285714285</v>
      </c>
      <c r="E10" s="98">
        <v>7</v>
      </c>
      <c r="F10" s="99">
        <f>E10/SUM($E$3:$E$21)</f>
        <v>0.1891891891891892</v>
      </c>
      <c r="G10" s="100">
        <v>-1863.7742857142855</v>
      </c>
      <c r="H10" s="100">
        <f>G10*F10</f>
        <v>-352.6059459459459</v>
      </c>
      <c r="J10" s="30" t="s">
        <v>265</v>
      </c>
      <c r="K10" s="10">
        <v>1</v>
      </c>
      <c r="L10" s="11">
        <v>2.7027027027027029E-2</v>
      </c>
      <c r="P10" s="52" t="s">
        <v>266</v>
      </c>
      <c r="Q10" s="11">
        <v>0</v>
      </c>
      <c r="R10" s="11">
        <v>0</v>
      </c>
      <c r="S10" s="11">
        <v>0</v>
      </c>
      <c r="T10" s="11">
        <v>0</v>
      </c>
      <c r="U10" s="11">
        <v>0</v>
      </c>
      <c r="V10" s="11">
        <v>0</v>
      </c>
      <c r="W10" s="11">
        <v>0</v>
      </c>
      <c r="X10" s="11">
        <v>0</v>
      </c>
      <c r="Y10" s="11">
        <v>0</v>
      </c>
      <c r="Z10" s="11">
        <v>0</v>
      </c>
      <c r="AA10" s="11">
        <v>1</v>
      </c>
      <c r="AB10" s="41">
        <v>1</v>
      </c>
    </row>
    <row r="11" spans="1:28" x14ac:dyDescent="0.35">
      <c r="A11" s="97"/>
      <c r="B11" s="31" t="s">
        <v>101</v>
      </c>
      <c r="C11" s="32">
        <v>3</v>
      </c>
      <c r="D11" s="33">
        <f t="shared" ref="D11:D13" si="1">C11/$E$10</f>
        <v>0.42857142857142855</v>
      </c>
      <c r="E11" s="98"/>
      <c r="F11" s="99"/>
      <c r="G11" s="100"/>
      <c r="H11" s="100"/>
      <c r="J11" s="30" t="s">
        <v>308</v>
      </c>
      <c r="K11" s="10">
        <v>1</v>
      </c>
      <c r="L11" s="11">
        <v>2.7027027027027029E-2</v>
      </c>
      <c r="P11" s="52" t="s">
        <v>276</v>
      </c>
      <c r="Q11" s="11">
        <v>0</v>
      </c>
      <c r="R11" s="11">
        <v>1</v>
      </c>
      <c r="S11" s="11">
        <v>0</v>
      </c>
      <c r="T11" s="11">
        <v>0</v>
      </c>
      <c r="U11" s="11">
        <v>0</v>
      </c>
      <c r="V11" s="11">
        <v>0</v>
      </c>
      <c r="W11" s="11">
        <v>0</v>
      </c>
      <c r="X11" s="11">
        <v>0</v>
      </c>
      <c r="Y11" s="11">
        <v>0</v>
      </c>
      <c r="Z11" s="11">
        <v>0</v>
      </c>
      <c r="AA11" s="11">
        <v>0</v>
      </c>
      <c r="AB11" s="41">
        <v>1</v>
      </c>
    </row>
    <row r="12" spans="1:28" x14ac:dyDescent="0.35">
      <c r="A12" s="97"/>
      <c r="B12" s="31" t="s">
        <v>102</v>
      </c>
      <c r="C12" s="32">
        <v>2</v>
      </c>
      <c r="D12" s="33">
        <f t="shared" si="1"/>
        <v>0.2857142857142857</v>
      </c>
      <c r="E12" s="98"/>
      <c r="F12" s="99"/>
      <c r="G12" s="100"/>
      <c r="H12" s="100"/>
      <c r="J12" s="30" t="s">
        <v>274</v>
      </c>
      <c r="K12" s="10">
        <v>1</v>
      </c>
      <c r="L12" s="11">
        <v>2.7027027027027029E-2</v>
      </c>
      <c r="P12" s="52" t="s">
        <v>279</v>
      </c>
      <c r="Q12" s="11">
        <v>0</v>
      </c>
      <c r="R12" s="11">
        <v>0</v>
      </c>
      <c r="S12" s="11">
        <v>0</v>
      </c>
      <c r="T12" s="11">
        <v>0</v>
      </c>
      <c r="U12" s="11">
        <v>0</v>
      </c>
      <c r="V12" s="11">
        <v>1</v>
      </c>
      <c r="W12" s="11">
        <v>0</v>
      </c>
      <c r="X12" s="11">
        <v>0</v>
      </c>
      <c r="Y12" s="11">
        <v>0</v>
      </c>
      <c r="Z12" s="11">
        <v>0</v>
      </c>
      <c r="AA12" s="11">
        <v>0</v>
      </c>
      <c r="AB12" s="41">
        <v>1</v>
      </c>
    </row>
    <row r="13" spans="1:28" x14ac:dyDescent="0.35">
      <c r="A13" s="97"/>
      <c r="B13" s="31" t="s">
        <v>174</v>
      </c>
      <c r="C13" s="32">
        <v>1</v>
      </c>
      <c r="D13" s="33">
        <f t="shared" si="1"/>
        <v>0.14285714285714285</v>
      </c>
      <c r="E13" s="98"/>
      <c r="F13" s="99"/>
      <c r="G13" s="100"/>
      <c r="H13" s="100"/>
      <c r="J13" s="30" t="s">
        <v>276</v>
      </c>
      <c r="K13" s="10">
        <v>1</v>
      </c>
      <c r="L13" s="11">
        <v>2.7027027027027029E-2</v>
      </c>
      <c r="P13" s="52" t="s">
        <v>275</v>
      </c>
      <c r="Q13" s="11">
        <v>0.33333333333333331</v>
      </c>
      <c r="R13" s="11">
        <v>0</v>
      </c>
      <c r="S13" s="11">
        <v>0</v>
      </c>
      <c r="T13" s="11">
        <v>0</v>
      </c>
      <c r="U13" s="11">
        <v>0.33333333333333331</v>
      </c>
      <c r="V13" s="11">
        <v>0</v>
      </c>
      <c r="W13" s="11">
        <v>0.33333333333333331</v>
      </c>
      <c r="X13" s="11">
        <v>0</v>
      </c>
      <c r="Y13" s="11">
        <v>0</v>
      </c>
      <c r="Z13" s="11">
        <v>0</v>
      </c>
      <c r="AA13" s="11">
        <v>0</v>
      </c>
      <c r="AB13" s="41">
        <v>1</v>
      </c>
    </row>
    <row r="14" spans="1:28" x14ac:dyDescent="0.35">
      <c r="A14" s="30" t="s">
        <v>308</v>
      </c>
      <c r="B14" s="30" t="s">
        <v>205</v>
      </c>
      <c r="C14" s="10">
        <v>1</v>
      </c>
      <c r="D14" s="11">
        <f>C14/$E$14</f>
        <v>1</v>
      </c>
      <c r="E14" s="10">
        <v>1</v>
      </c>
      <c r="F14" s="11">
        <f t="shared" ref="F14:F21" si="2">E14/SUM($E$3:$E$21)</f>
        <v>2.7027027027027029E-2</v>
      </c>
      <c r="G14" s="12">
        <v>6100</v>
      </c>
      <c r="H14" s="12">
        <f t="shared" ref="H14:H21" si="3">G14*F14</f>
        <v>164.86486486486487</v>
      </c>
      <c r="J14" s="30" t="s">
        <v>305</v>
      </c>
      <c r="K14" s="10">
        <v>1</v>
      </c>
      <c r="L14" s="11">
        <v>2.7027027027027029E-2</v>
      </c>
      <c r="P14" s="52" t="s">
        <v>305</v>
      </c>
      <c r="Q14" s="11">
        <v>1</v>
      </c>
      <c r="R14" s="11">
        <v>0</v>
      </c>
      <c r="S14" s="11">
        <v>0</v>
      </c>
      <c r="T14" s="11">
        <v>0</v>
      </c>
      <c r="U14" s="11">
        <v>0</v>
      </c>
      <c r="V14" s="11">
        <v>0</v>
      </c>
      <c r="W14" s="11">
        <v>0</v>
      </c>
      <c r="X14" s="11">
        <v>0</v>
      </c>
      <c r="Y14" s="11">
        <v>0</v>
      </c>
      <c r="Z14" s="11">
        <v>0</v>
      </c>
      <c r="AA14" s="11">
        <v>0</v>
      </c>
      <c r="AB14" s="41">
        <v>1</v>
      </c>
    </row>
    <row r="15" spans="1:28" x14ac:dyDescent="0.35">
      <c r="A15" s="31" t="s">
        <v>274</v>
      </c>
      <c r="B15" s="31" t="s">
        <v>218</v>
      </c>
      <c r="C15" s="32">
        <v>1</v>
      </c>
      <c r="D15" s="33">
        <f>C15/$E$15</f>
        <v>1</v>
      </c>
      <c r="E15" s="32">
        <v>1</v>
      </c>
      <c r="F15" s="33">
        <f t="shared" si="2"/>
        <v>2.7027027027027029E-2</v>
      </c>
      <c r="G15" s="34">
        <v>15584.25</v>
      </c>
      <c r="H15" s="34">
        <f t="shared" si="3"/>
        <v>421.19594594594599</v>
      </c>
      <c r="P15" s="53" t="s">
        <v>283</v>
      </c>
      <c r="Q15" s="41">
        <v>0.27027027027027029</v>
      </c>
      <c r="R15" s="41">
        <v>0.10810810810810811</v>
      </c>
      <c r="S15" s="41">
        <v>5.4054054054054057E-2</v>
      </c>
      <c r="T15" s="41">
        <v>2.7027027027027029E-2</v>
      </c>
      <c r="U15" s="41">
        <v>8.1081081081081086E-2</v>
      </c>
      <c r="V15" s="41">
        <v>8.1081081081081086E-2</v>
      </c>
      <c r="W15" s="41">
        <v>0.10810810810810811</v>
      </c>
      <c r="X15" s="41">
        <v>2.7027027027027029E-2</v>
      </c>
      <c r="Y15" s="41">
        <v>0.13513513513513514</v>
      </c>
      <c r="Z15" s="41">
        <v>5.4054054054054057E-2</v>
      </c>
      <c r="AA15" s="41">
        <v>5.4054054054054057E-2</v>
      </c>
      <c r="AB15" s="41">
        <v>1</v>
      </c>
    </row>
    <row r="16" spans="1:28" ht="31.15" customHeight="1" x14ac:dyDescent="0.35">
      <c r="A16" s="30" t="s">
        <v>83</v>
      </c>
      <c r="B16" s="30" t="s">
        <v>200</v>
      </c>
      <c r="C16" s="10">
        <v>2</v>
      </c>
      <c r="D16" s="11">
        <f>C16/$E$16</f>
        <v>1</v>
      </c>
      <c r="E16" s="10">
        <v>2</v>
      </c>
      <c r="F16" s="11">
        <f t="shared" si="2"/>
        <v>5.4054054054054057E-2</v>
      </c>
      <c r="G16" s="12">
        <v>3682</v>
      </c>
      <c r="H16" s="12">
        <f t="shared" si="3"/>
        <v>199.02702702702703</v>
      </c>
      <c r="J16" s="79" t="s">
        <v>382</v>
      </c>
      <c r="K16" s="79"/>
      <c r="L16" s="79"/>
      <c r="M16" s="79"/>
      <c r="N16" s="79"/>
    </row>
    <row r="17" spans="1:14" x14ac:dyDescent="0.35">
      <c r="A17" s="31" t="s">
        <v>266</v>
      </c>
      <c r="B17" s="31" t="s">
        <v>34</v>
      </c>
      <c r="C17" s="32">
        <v>2</v>
      </c>
      <c r="D17" s="33">
        <f>C17/$E$17</f>
        <v>1</v>
      </c>
      <c r="E17" s="32">
        <v>2</v>
      </c>
      <c r="F17" s="33">
        <f t="shared" si="2"/>
        <v>5.4054054054054057E-2</v>
      </c>
      <c r="G17" s="34">
        <v>2844.5</v>
      </c>
      <c r="H17" s="34">
        <f t="shared" si="3"/>
        <v>153.75675675675677</v>
      </c>
      <c r="J17" s="8" t="s">
        <v>442</v>
      </c>
      <c r="K17" s="8" t="s">
        <v>248</v>
      </c>
      <c r="L17" s="8" t="s">
        <v>304</v>
      </c>
      <c r="M17" s="4" t="s">
        <v>302</v>
      </c>
      <c r="N17" s="4" t="s">
        <v>303</v>
      </c>
    </row>
    <row r="18" spans="1:14" x14ac:dyDescent="0.35">
      <c r="A18" s="30" t="s">
        <v>276</v>
      </c>
      <c r="B18" s="30" t="s">
        <v>78</v>
      </c>
      <c r="C18" s="10">
        <v>1</v>
      </c>
      <c r="D18" s="11">
        <f>C18/$E$18</f>
        <v>1</v>
      </c>
      <c r="E18" s="10">
        <v>1</v>
      </c>
      <c r="F18" s="11">
        <f t="shared" si="2"/>
        <v>2.7027027027027029E-2</v>
      </c>
      <c r="G18" s="12">
        <v>16968.2</v>
      </c>
      <c r="H18" s="12">
        <f t="shared" si="3"/>
        <v>458.6</v>
      </c>
      <c r="J18" s="30" t="s">
        <v>321</v>
      </c>
      <c r="K18" s="10">
        <v>10</v>
      </c>
      <c r="L18" s="11">
        <v>0.27027027027027029</v>
      </c>
      <c r="M18" s="12">
        <v>6827.0249999999996</v>
      </c>
      <c r="N18" s="12">
        <f t="shared" ref="N18:N28" si="4">M18*L18</f>
        <v>1845.1418918918919</v>
      </c>
    </row>
    <row r="19" spans="1:14" x14ac:dyDescent="0.35">
      <c r="A19" s="31" t="s">
        <v>279</v>
      </c>
      <c r="B19" s="31" t="s">
        <v>109</v>
      </c>
      <c r="C19" s="32">
        <v>3</v>
      </c>
      <c r="D19" s="33">
        <f>C19/$E$19</f>
        <v>1</v>
      </c>
      <c r="E19" s="32">
        <v>3</v>
      </c>
      <c r="F19" s="33">
        <f t="shared" si="2"/>
        <v>8.1081081081081086E-2</v>
      </c>
      <c r="G19" s="34">
        <v>6148.375</v>
      </c>
      <c r="H19" s="34">
        <f t="shared" si="3"/>
        <v>498.51689189189193</v>
      </c>
      <c r="J19" s="30" t="s">
        <v>323</v>
      </c>
      <c r="K19" s="10">
        <v>5</v>
      </c>
      <c r="L19" s="11">
        <v>0.13513513513513514</v>
      </c>
      <c r="M19" s="10">
        <v>6165.6</v>
      </c>
      <c r="N19" s="12">
        <f t="shared" si="4"/>
        <v>833.18918918918928</v>
      </c>
    </row>
    <row r="20" spans="1:14" x14ac:dyDescent="0.35">
      <c r="A20" s="30" t="s">
        <v>275</v>
      </c>
      <c r="B20" s="30" t="s">
        <v>75</v>
      </c>
      <c r="C20" s="10">
        <v>3</v>
      </c>
      <c r="D20" s="11">
        <f>C20/$E$20</f>
        <v>1</v>
      </c>
      <c r="E20" s="10">
        <v>3</v>
      </c>
      <c r="F20" s="11">
        <f t="shared" si="2"/>
        <v>8.1081081081081086E-2</v>
      </c>
      <c r="G20" s="12">
        <v>4254.333333333333</v>
      </c>
      <c r="H20" s="12">
        <f t="shared" si="3"/>
        <v>344.94594594594594</v>
      </c>
      <c r="J20" s="30" t="s">
        <v>316</v>
      </c>
      <c r="K20" s="10">
        <v>4</v>
      </c>
      <c r="L20" s="11">
        <v>0.10810810810810811</v>
      </c>
      <c r="M20" s="10">
        <v>6777.4050000000007</v>
      </c>
      <c r="N20" s="12">
        <f t="shared" si="4"/>
        <v>732.6924324324325</v>
      </c>
    </row>
    <row r="21" spans="1:14" x14ac:dyDescent="0.35">
      <c r="A21" s="31" t="s">
        <v>305</v>
      </c>
      <c r="B21" s="31" t="s">
        <v>166</v>
      </c>
      <c r="C21" s="32">
        <v>1</v>
      </c>
      <c r="D21" s="33">
        <f>C21/$E$21</f>
        <v>1</v>
      </c>
      <c r="E21" s="32">
        <v>1</v>
      </c>
      <c r="F21" s="33">
        <f t="shared" si="2"/>
        <v>2.7027027027027029E-2</v>
      </c>
      <c r="G21" s="34">
        <v>794</v>
      </c>
      <c r="H21" s="34">
        <f t="shared" si="3"/>
        <v>21.45945945945946</v>
      </c>
      <c r="J21" s="30" t="s">
        <v>318</v>
      </c>
      <c r="K21" s="10">
        <v>4</v>
      </c>
      <c r="L21" s="11">
        <v>0.10810810810810811</v>
      </c>
      <c r="M21" s="10">
        <v>-4460.2849999999999</v>
      </c>
      <c r="N21" s="12">
        <f t="shared" si="4"/>
        <v>-482.192972972973</v>
      </c>
    </row>
    <row r="22" spans="1:14" x14ac:dyDescent="0.35">
      <c r="J22" s="30" t="s">
        <v>322</v>
      </c>
      <c r="K22" s="10">
        <v>3</v>
      </c>
      <c r="L22" s="11">
        <v>8.1081081081081086E-2</v>
      </c>
      <c r="M22" s="10">
        <v>2933.3333333333335</v>
      </c>
      <c r="N22" s="12">
        <f t="shared" si="4"/>
        <v>237.83783783783787</v>
      </c>
    </row>
    <row r="23" spans="1:14" x14ac:dyDescent="0.35">
      <c r="J23" s="30" t="s">
        <v>327</v>
      </c>
      <c r="K23" s="10">
        <v>3</v>
      </c>
      <c r="L23" s="11">
        <v>8.1081081081081086E-2</v>
      </c>
      <c r="M23" s="10">
        <v>6148.375</v>
      </c>
      <c r="N23" s="12">
        <f t="shared" si="4"/>
        <v>498.51689189189193</v>
      </c>
    </row>
    <row r="24" spans="1:14" x14ac:dyDescent="0.35">
      <c r="J24" s="30" t="s">
        <v>315</v>
      </c>
      <c r="K24" s="10">
        <v>2</v>
      </c>
      <c r="L24" s="11">
        <v>5.4054054054054057E-2</v>
      </c>
      <c r="M24" s="10">
        <v>5030</v>
      </c>
      <c r="N24" s="12">
        <f t="shared" si="4"/>
        <v>271.89189189189193</v>
      </c>
    </row>
    <row r="25" spans="1:14" x14ac:dyDescent="0.35">
      <c r="J25" s="30" t="s">
        <v>326</v>
      </c>
      <c r="K25" s="10">
        <v>2</v>
      </c>
      <c r="L25" s="11">
        <v>5.4054054054054057E-2</v>
      </c>
      <c r="M25" s="10">
        <v>4240.6750000000002</v>
      </c>
      <c r="N25" s="12">
        <f t="shared" si="4"/>
        <v>229.22567567567569</v>
      </c>
    </row>
    <row r="26" spans="1:14" x14ac:dyDescent="0.35">
      <c r="J26" s="30" t="s">
        <v>313</v>
      </c>
      <c r="K26" s="10">
        <v>2</v>
      </c>
      <c r="L26" s="11">
        <v>5.4054054054054057E-2</v>
      </c>
      <c r="M26" s="10">
        <v>2844.5</v>
      </c>
      <c r="N26" s="12">
        <f t="shared" si="4"/>
        <v>153.75675675675677</v>
      </c>
    </row>
    <row r="27" spans="1:14" x14ac:dyDescent="0.35">
      <c r="J27" s="30" t="s">
        <v>256</v>
      </c>
      <c r="K27" s="10">
        <v>1</v>
      </c>
      <c r="L27" s="11">
        <v>2.7027027027027029E-2</v>
      </c>
      <c r="M27" s="10">
        <v>1528.3</v>
      </c>
      <c r="N27" s="12">
        <f t="shared" si="4"/>
        <v>41.305405405405409</v>
      </c>
    </row>
    <row r="28" spans="1:14" x14ac:dyDescent="0.35">
      <c r="J28" s="30" t="s">
        <v>325</v>
      </c>
      <c r="K28" s="10">
        <v>1</v>
      </c>
      <c r="L28" s="11">
        <v>2.7027027027027029E-2</v>
      </c>
      <c r="M28" s="10">
        <v>22967.5</v>
      </c>
      <c r="N28" s="12">
        <f t="shared" si="4"/>
        <v>620.74324324324323</v>
      </c>
    </row>
  </sheetData>
  <mergeCells count="14">
    <mergeCell ref="J16:N16"/>
    <mergeCell ref="A1:H1"/>
    <mergeCell ref="J1:L1"/>
    <mergeCell ref="P1:AB1"/>
    <mergeCell ref="A5:A9"/>
    <mergeCell ref="E5:E9"/>
    <mergeCell ref="F5:F9"/>
    <mergeCell ref="G5:G9"/>
    <mergeCell ref="H5:H9"/>
    <mergeCell ref="A10:A13"/>
    <mergeCell ref="E10:E13"/>
    <mergeCell ref="F10:F13"/>
    <mergeCell ref="G10:G13"/>
    <mergeCell ref="H10:H13"/>
  </mergeCells>
  <conditionalFormatting sqref="D3:D21">
    <cfRule type="colorScale" priority="8">
      <colorScale>
        <cfvo type="min"/>
        <cfvo type="max"/>
        <color rgb="FFFCFCFF"/>
        <color rgb="FFF8696B"/>
      </colorScale>
    </cfRule>
  </conditionalFormatting>
  <conditionalFormatting sqref="F3:F21">
    <cfRule type="colorScale" priority="9">
      <colorScale>
        <cfvo type="min"/>
        <cfvo type="max"/>
        <color rgb="FFFCFCFF"/>
        <color rgb="FFF8696B"/>
      </colorScale>
    </cfRule>
  </conditionalFormatting>
  <conditionalFormatting sqref="G3:G21">
    <cfRule type="colorScale" priority="10">
      <colorScale>
        <cfvo type="min"/>
        <cfvo type="max"/>
        <color rgb="FFFCFCFF"/>
        <color rgb="FFF8696B"/>
      </colorScale>
    </cfRule>
  </conditionalFormatting>
  <conditionalFormatting sqref="H3:H21">
    <cfRule type="colorScale" priority="11">
      <colorScale>
        <cfvo type="min"/>
        <cfvo type="max"/>
        <color rgb="FFFCFCFF"/>
        <color rgb="FFF8696B"/>
      </colorScale>
    </cfRule>
  </conditionalFormatting>
  <conditionalFormatting sqref="L3:L14">
    <cfRule type="colorScale" priority="7">
      <colorScale>
        <cfvo type="min"/>
        <cfvo type="max"/>
        <color rgb="FFFCFCFF"/>
        <color rgb="FFF8696B"/>
      </colorScale>
    </cfRule>
  </conditionalFormatting>
  <conditionalFormatting sqref="L18">
    <cfRule type="colorScale" priority="5">
      <colorScale>
        <cfvo type="min"/>
        <cfvo type="max"/>
        <color rgb="FFFCFCFF"/>
        <color rgb="FFF8696B"/>
      </colorScale>
    </cfRule>
  </conditionalFormatting>
  <conditionalFormatting sqref="L18:L28">
    <cfRule type="colorScale" priority="4">
      <colorScale>
        <cfvo type="min"/>
        <cfvo type="max"/>
        <color rgb="FFFCFCFF"/>
        <color rgb="FFF8696B"/>
      </colorScale>
    </cfRule>
  </conditionalFormatting>
  <conditionalFormatting sqref="M18">
    <cfRule type="colorScale" priority="6">
      <colorScale>
        <cfvo type="min"/>
        <cfvo type="max"/>
        <color rgb="FFFCFCFF"/>
        <color rgb="FFF8696B"/>
      </colorScale>
    </cfRule>
  </conditionalFormatting>
  <conditionalFormatting sqref="M18:M28">
    <cfRule type="colorScale" priority="3">
      <colorScale>
        <cfvo type="min"/>
        <cfvo type="max"/>
        <color rgb="FFFCFCFF"/>
        <color rgb="FFF8696B"/>
      </colorScale>
    </cfRule>
  </conditionalFormatting>
  <conditionalFormatting sqref="N18:N28">
    <cfRule type="colorScale" priority="2">
      <colorScale>
        <cfvo type="min"/>
        <cfvo type="max"/>
        <color rgb="FFFCFCFF"/>
        <color rgb="FFF8696B"/>
      </colorScale>
    </cfRule>
  </conditionalFormatting>
  <conditionalFormatting sqref="Q3:AA14">
    <cfRule type="colorScale" priority="1">
      <colorScale>
        <cfvo type="min"/>
        <cfvo type="max"/>
        <color rgb="FFFCFCFF"/>
        <color rgb="FFF8696B"/>
      </colorScale>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5"/>
  <sheetViews>
    <sheetView workbookViewId="0">
      <pane ySplit="2" topLeftCell="A3" activePane="bottomLeft" state="frozen"/>
      <selection pane="bottomLeft" activeCell="C28" sqref="C28"/>
    </sheetView>
  </sheetViews>
  <sheetFormatPr defaultRowHeight="14.5" x14ac:dyDescent="0.35"/>
  <cols>
    <col min="1" max="1" width="69.1796875" bestFit="1" customWidth="1"/>
    <col min="2" max="2" width="46.1796875" bestFit="1" customWidth="1"/>
    <col min="3" max="3" width="16.453125" customWidth="1"/>
    <col min="4" max="4" width="17.54296875" bestFit="1" customWidth="1"/>
    <col min="5" max="5" width="5.26953125" bestFit="1" customWidth="1"/>
    <col min="6" max="6" width="7.1796875" bestFit="1" customWidth="1"/>
    <col min="7" max="7" width="22" bestFit="1" customWidth="1"/>
    <col min="8" max="8" width="22.7265625" bestFit="1" customWidth="1"/>
    <col min="9" max="9" width="28.26953125" bestFit="1" customWidth="1"/>
    <col min="10" max="10" width="29" bestFit="1" customWidth="1"/>
    <col min="12" max="12" width="69.1796875" bestFit="1" customWidth="1"/>
    <col min="13" max="13" width="19.1796875" bestFit="1" customWidth="1"/>
    <col min="14" max="14" width="7.1796875" bestFit="1" customWidth="1"/>
  </cols>
  <sheetData>
    <row r="1" spans="1:14" ht="56.5" customHeight="1" x14ac:dyDescent="0.35">
      <c r="A1" s="79" t="s">
        <v>383</v>
      </c>
      <c r="B1" s="79"/>
      <c r="C1" s="79"/>
      <c r="D1" s="79"/>
      <c r="E1" s="79"/>
      <c r="F1" s="79"/>
      <c r="G1" s="79"/>
      <c r="H1" s="79"/>
      <c r="I1" s="79"/>
      <c r="J1" s="79"/>
      <c r="L1" s="79" t="s">
        <v>384</v>
      </c>
      <c r="M1" s="79"/>
      <c r="N1" s="79"/>
    </row>
    <row r="2" spans="1:14" x14ac:dyDescent="0.35">
      <c r="A2" s="3" t="s">
        <v>238</v>
      </c>
      <c r="B2" s="3" t="s">
        <v>239</v>
      </c>
      <c r="C2" s="3" t="s">
        <v>240</v>
      </c>
      <c r="D2" s="3" t="s">
        <v>241</v>
      </c>
      <c r="E2" s="3" t="s">
        <v>242</v>
      </c>
      <c r="F2" s="3" t="s">
        <v>243</v>
      </c>
      <c r="G2" s="4" t="s">
        <v>244</v>
      </c>
      <c r="H2" s="4" t="s">
        <v>245</v>
      </c>
      <c r="I2" s="3" t="s">
        <v>246</v>
      </c>
      <c r="J2" s="3" t="s">
        <v>247</v>
      </c>
      <c r="L2" s="8" t="s">
        <v>238</v>
      </c>
      <c r="M2" s="8" t="s">
        <v>248</v>
      </c>
      <c r="N2" s="8" t="s">
        <v>243</v>
      </c>
    </row>
    <row r="3" spans="1:14" x14ac:dyDescent="0.35">
      <c r="A3" s="96" t="s">
        <v>265</v>
      </c>
      <c r="B3" s="30" t="s">
        <v>113</v>
      </c>
      <c r="C3" s="10">
        <v>1</v>
      </c>
      <c r="D3" s="11">
        <f>C3/$E$3</f>
        <v>0.14285714285714285</v>
      </c>
      <c r="E3" s="86">
        <v>7</v>
      </c>
      <c r="F3" s="87">
        <f>E3/SUM($E$3:$E$24)</f>
        <v>0.1</v>
      </c>
      <c r="G3" s="88">
        <v>369355.01500000001</v>
      </c>
      <c r="H3" s="107">
        <f>F3*G3</f>
        <v>36935.501500000006</v>
      </c>
      <c r="I3" s="89">
        <v>117</v>
      </c>
      <c r="J3" s="89">
        <f>I3*F3</f>
        <v>11.700000000000001</v>
      </c>
      <c r="L3" s="30" t="s">
        <v>266</v>
      </c>
      <c r="M3" s="10">
        <v>26</v>
      </c>
      <c r="N3" s="11">
        <v>0.37142857142857144</v>
      </c>
    </row>
    <row r="4" spans="1:14" x14ac:dyDescent="0.35">
      <c r="A4" s="96"/>
      <c r="B4" s="30" t="s">
        <v>115</v>
      </c>
      <c r="C4" s="10">
        <v>6</v>
      </c>
      <c r="D4" s="11">
        <f>C4/$E$3</f>
        <v>0.8571428571428571</v>
      </c>
      <c r="E4" s="86"/>
      <c r="F4" s="87"/>
      <c r="G4" s="88"/>
      <c r="H4" s="107"/>
      <c r="I4" s="89"/>
      <c r="J4" s="89"/>
      <c r="L4" s="30" t="s">
        <v>275</v>
      </c>
      <c r="M4" s="10">
        <v>8</v>
      </c>
      <c r="N4" s="11">
        <v>0.11428571428571428</v>
      </c>
    </row>
    <row r="5" spans="1:14" x14ac:dyDescent="0.35">
      <c r="A5" s="97" t="s">
        <v>267</v>
      </c>
      <c r="B5" s="31" t="s">
        <v>71</v>
      </c>
      <c r="C5" s="32">
        <v>1</v>
      </c>
      <c r="D5" s="33">
        <f>C5/$E$5</f>
        <v>0.2</v>
      </c>
      <c r="E5" s="98">
        <v>5</v>
      </c>
      <c r="F5" s="99">
        <f>E5/SUM($E$3:$E$24)</f>
        <v>7.1428571428571425E-2</v>
      </c>
      <c r="G5" s="100">
        <v>124500</v>
      </c>
      <c r="H5" s="108">
        <f t="shared" ref="H5:H22" si="0">F5*G5</f>
        <v>8892.8571428571431</v>
      </c>
      <c r="I5" s="105">
        <v>132</v>
      </c>
      <c r="J5" s="105">
        <f t="shared" ref="J5:J22" si="1">I5*F5</f>
        <v>9.4285714285714288</v>
      </c>
      <c r="L5" s="30" t="s">
        <v>265</v>
      </c>
      <c r="M5" s="10">
        <v>7</v>
      </c>
      <c r="N5" s="11">
        <v>0.1</v>
      </c>
    </row>
    <row r="6" spans="1:14" x14ac:dyDescent="0.35">
      <c r="A6" s="97"/>
      <c r="B6" s="31" t="s">
        <v>72</v>
      </c>
      <c r="C6" s="32">
        <v>4</v>
      </c>
      <c r="D6" s="33">
        <f>C6/$E$5</f>
        <v>0.8</v>
      </c>
      <c r="E6" s="98"/>
      <c r="F6" s="99"/>
      <c r="G6" s="100"/>
      <c r="H6" s="108"/>
      <c r="I6" s="105"/>
      <c r="J6" s="105"/>
      <c r="L6" s="30" t="s">
        <v>269</v>
      </c>
      <c r="M6" s="10">
        <v>6</v>
      </c>
      <c r="N6" s="11">
        <v>8.5714285714285715E-2</v>
      </c>
    </row>
    <row r="7" spans="1:14" x14ac:dyDescent="0.35">
      <c r="A7" s="96" t="s">
        <v>269</v>
      </c>
      <c r="B7" s="30" t="s">
        <v>57</v>
      </c>
      <c r="C7" s="10">
        <v>3</v>
      </c>
      <c r="D7" s="11">
        <f>C7/$E$7</f>
        <v>0.5</v>
      </c>
      <c r="E7" s="86">
        <v>6</v>
      </c>
      <c r="F7" s="87">
        <f>E7/SUM($E$3:$E$24)</f>
        <v>8.5714285714285715E-2</v>
      </c>
      <c r="G7" s="88">
        <v>4542.2350000000006</v>
      </c>
      <c r="H7" s="107">
        <f t="shared" si="0"/>
        <v>389.33442857142865</v>
      </c>
      <c r="I7" s="89">
        <v>72.75</v>
      </c>
      <c r="J7" s="89">
        <f t="shared" si="1"/>
        <v>6.2357142857142858</v>
      </c>
      <c r="L7" s="30" t="s">
        <v>264</v>
      </c>
      <c r="M7" s="10">
        <v>6</v>
      </c>
      <c r="N7" s="11">
        <v>8.5714285714285715E-2</v>
      </c>
    </row>
    <row r="8" spans="1:14" x14ac:dyDescent="0.35">
      <c r="A8" s="96"/>
      <c r="B8" s="30" t="s">
        <v>61</v>
      </c>
      <c r="C8" s="10">
        <v>1</v>
      </c>
      <c r="D8" s="11">
        <f t="shared" ref="D8:D10" si="2">C8/$E$7</f>
        <v>0.16666666666666666</v>
      </c>
      <c r="E8" s="86"/>
      <c r="F8" s="87"/>
      <c r="G8" s="88"/>
      <c r="H8" s="107"/>
      <c r="I8" s="89"/>
      <c r="J8" s="89"/>
      <c r="L8" s="30" t="s">
        <v>267</v>
      </c>
      <c r="M8" s="10">
        <v>5</v>
      </c>
      <c r="N8" s="11">
        <v>7.1428571428571425E-2</v>
      </c>
    </row>
    <row r="9" spans="1:14" x14ac:dyDescent="0.35">
      <c r="A9" s="96"/>
      <c r="B9" s="30" t="s">
        <v>62</v>
      </c>
      <c r="C9" s="10">
        <v>1</v>
      </c>
      <c r="D9" s="11">
        <f t="shared" si="2"/>
        <v>0.16666666666666666</v>
      </c>
      <c r="E9" s="86"/>
      <c r="F9" s="87"/>
      <c r="G9" s="88"/>
      <c r="H9" s="107"/>
      <c r="I9" s="89"/>
      <c r="J9" s="89"/>
      <c r="L9" s="30" t="s">
        <v>280</v>
      </c>
      <c r="M9" s="10">
        <v>4</v>
      </c>
      <c r="N9" s="11">
        <v>5.7142857142857141E-2</v>
      </c>
    </row>
    <row r="10" spans="1:14" x14ac:dyDescent="0.35">
      <c r="A10" s="96"/>
      <c r="B10" s="30" t="s">
        <v>65</v>
      </c>
      <c r="C10" s="10">
        <v>1</v>
      </c>
      <c r="D10" s="11">
        <f t="shared" si="2"/>
        <v>0.16666666666666666</v>
      </c>
      <c r="E10" s="86"/>
      <c r="F10" s="87"/>
      <c r="G10" s="88"/>
      <c r="H10" s="107"/>
      <c r="I10" s="89"/>
      <c r="J10" s="89"/>
      <c r="L10" s="30" t="s">
        <v>256</v>
      </c>
      <c r="M10" s="10">
        <v>3</v>
      </c>
      <c r="N10" s="11">
        <v>4.2857142857142858E-2</v>
      </c>
    </row>
    <row r="11" spans="1:14" x14ac:dyDescent="0.35">
      <c r="A11" s="31" t="s">
        <v>271</v>
      </c>
      <c r="B11" s="31" t="s">
        <v>89</v>
      </c>
      <c r="C11" s="32">
        <v>1</v>
      </c>
      <c r="D11" s="33">
        <f>C11/$E$11</f>
        <v>1</v>
      </c>
      <c r="E11" s="32">
        <v>1</v>
      </c>
      <c r="F11" s="33">
        <f>E11/SUM($E$3:$E$24)</f>
        <v>1.4285714285714285E-2</v>
      </c>
      <c r="G11" s="34">
        <v>20105.23</v>
      </c>
      <c r="H11" s="47">
        <f t="shared" si="0"/>
        <v>287.21757142857143</v>
      </c>
      <c r="I11" s="35">
        <v>21</v>
      </c>
      <c r="J11" s="35">
        <f t="shared" si="1"/>
        <v>0.3</v>
      </c>
      <c r="L11" s="30" t="s">
        <v>276</v>
      </c>
      <c r="M11" s="10">
        <v>2</v>
      </c>
      <c r="N11" s="11">
        <v>2.8571428571428571E-2</v>
      </c>
    </row>
    <row r="12" spans="1:14" x14ac:dyDescent="0.35">
      <c r="A12" s="96" t="s">
        <v>264</v>
      </c>
      <c r="B12" s="30" t="s">
        <v>29</v>
      </c>
      <c r="C12" s="10">
        <v>2</v>
      </c>
      <c r="D12" s="11">
        <f>C12/$E$12</f>
        <v>0.33333333333333331</v>
      </c>
      <c r="E12" s="86">
        <v>6</v>
      </c>
      <c r="F12" s="87">
        <f>E12/SUM($E$3:$E$24)</f>
        <v>8.5714285714285715E-2</v>
      </c>
      <c r="G12" s="88">
        <v>116321.4</v>
      </c>
      <c r="H12" s="107">
        <f t="shared" si="0"/>
        <v>9970.4057142857146</v>
      </c>
      <c r="I12" s="89">
        <v>49.6</v>
      </c>
      <c r="J12" s="89">
        <f t="shared" si="1"/>
        <v>4.2514285714285718</v>
      </c>
      <c r="L12" s="30" t="s">
        <v>271</v>
      </c>
      <c r="M12" s="10">
        <v>1</v>
      </c>
      <c r="N12" s="11">
        <v>1.4285714285714285E-2</v>
      </c>
    </row>
    <row r="13" spans="1:14" x14ac:dyDescent="0.35">
      <c r="A13" s="96"/>
      <c r="B13" s="30" t="s">
        <v>30</v>
      </c>
      <c r="C13" s="10">
        <v>4</v>
      </c>
      <c r="D13" s="11">
        <f>C13/$E$12</f>
        <v>0.66666666666666663</v>
      </c>
      <c r="E13" s="86"/>
      <c r="F13" s="87"/>
      <c r="G13" s="88"/>
      <c r="H13" s="107"/>
      <c r="I13" s="89"/>
      <c r="J13" s="89"/>
      <c r="L13" s="30" t="s">
        <v>279</v>
      </c>
      <c r="M13" s="10">
        <v>1</v>
      </c>
      <c r="N13" s="11">
        <v>1.4285714285714285E-2</v>
      </c>
    </row>
    <row r="14" spans="1:14" x14ac:dyDescent="0.35">
      <c r="A14" s="97" t="s">
        <v>266</v>
      </c>
      <c r="B14" s="31" t="s">
        <v>33</v>
      </c>
      <c r="C14" s="32">
        <v>4</v>
      </c>
      <c r="D14" s="33">
        <f>C14/$E$14</f>
        <v>0.15384615384615385</v>
      </c>
      <c r="E14" s="98">
        <v>26</v>
      </c>
      <c r="F14" s="99">
        <f>E14/SUM($E$3:$E$24)</f>
        <v>0.37142857142857144</v>
      </c>
      <c r="G14" s="100">
        <v>350556.85625000001</v>
      </c>
      <c r="H14" s="108">
        <f t="shared" si="0"/>
        <v>130206.83232142858</v>
      </c>
      <c r="I14" s="105">
        <v>100.09090909090909</v>
      </c>
      <c r="J14" s="105">
        <f t="shared" si="1"/>
        <v>37.176623376623375</v>
      </c>
      <c r="L14" s="30" t="s">
        <v>272</v>
      </c>
      <c r="M14" s="10">
        <v>1</v>
      </c>
      <c r="N14" s="11">
        <v>1.4285714285714285E-2</v>
      </c>
    </row>
    <row r="15" spans="1:14" x14ac:dyDescent="0.35">
      <c r="A15" s="97"/>
      <c r="B15" s="31" t="s">
        <v>34</v>
      </c>
      <c r="C15" s="32">
        <v>22</v>
      </c>
      <c r="D15" s="33">
        <f>C15/$E$14</f>
        <v>0.84615384615384615</v>
      </c>
      <c r="E15" s="98"/>
      <c r="F15" s="99"/>
      <c r="G15" s="100"/>
      <c r="H15" s="108"/>
      <c r="I15" s="105"/>
      <c r="J15" s="105"/>
    </row>
    <row r="16" spans="1:14" ht="29" x14ac:dyDescent="0.35">
      <c r="A16" s="30" t="s">
        <v>276</v>
      </c>
      <c r="B16" s="30" t="s">
        <v>78</v>
      </c>
      <c r="C16" s="10">
        <v>2</v>
      </c>
      <c r="D16" s="11">
        <f>C16/$E$16</f>
        <v>1</v>
      </c>
      <c r="E16" s="10">
        <v>2</v>
      </c>
      <c r="F16" s="11">
        <f>E16/SUM($E$3:$E$24)</f>
        <v>2.8571428571428571E-2</v>
      </c>
      <c r="G16" s="12">
        <v>143896.62</v>
      </c>
      <c r="H16" s="46">
        <f t="shared" si="0"/>
        <v>4111.3319999999994</v>
      </c>
      <c r="I16" s="13">
        <v>7</v>
      </c>
      <c r="J16" s="13">
        <f t="shared" si="1"/>
        <v>0.19999999999999998</v>
      </c>
      <c r="L16" s="40" t="s">
        <v>339</v>
      </c>
      <c r="M16" s="8" t="s">
        <v>285</v>
      </c>
    </row>
    <row r="17" spans="1:13" x14ac:dyDescent="0.35">
      <c r="A17" s="97" t="s">
        <v>256</v>
      </c>
      <c r="B17" s="31" t="s">
        <v>137</v>
      </c>
      <c r="C17" s="32">
        <v>1</v>
      </c>
      <c r="D17" s="33">
        <f>C17/$E$17</f>
        <v>0.33333333333333331</v>
      </c>
      <c r="E17" s="98">
        <v>3</v>
      </c>
      <c r="F17" s="99">
        <f>E17/SUM($E$3:$E$24)</f>
        <v>4.2857142857142858E-2</v>
      </c>
      <c r="G17" s="100">
        <v>144300</v>
      </c>
      <c r="H17" s="108">
        <f t="shared" si="0"/>
        <v>6184.2857142857147</v>
      </c>
      <c r="I17" s="105">
        <v>226.5</v>
      </c>
      <c r="J17" s="105">
        <f t="shared" si="1"/>
        <v>9.7071428571428573</v>
      </c>
      <c r="L17" s="9" t="s">
        <v>287</v>
      </c>
      <c r="M17" s="11">
        <v>0.5</v>
      </c>
    </row>
    <row r="18" spans="1:13" x14ac:dyDescent="0.35">
      <c r="A18" s="97"/>
      <c r="B18" s="31" t="s">
        <v>138</v>
      </c>
      <c r="C18" s="32">
        <v>2</v>
      </c>
      <c r="D18" s="33">
        <f>C18/$E$17</f>
        <v>0.66666666666666663</v>
      </c>
      <c r="E18" s="98"/>
      <c r="F18" s="99"/>
      <c r="G18" s="100"/>
      <c r="H18" s="108"/>
      <c r="I18" s="105"/>
      <c r="J18" s="105"/>
      <c r="L18" s="9" t="s">
        <v>290</v>
      </c>
      <c r="M18" s="11">
        <v>0.16666666666666666</v>
      </c>
    </row>
    <row r="19" spans="1:13" x14ac:dyDescent="0.35">
      <c r="A19" s="30" t="s">
        <v>279</v>
      </c>
      <c r="B19" s="30" t="s">
        <v>108</v>
      </c>
      <c r="C19" s="10">
        <v>1</v>
      </c>
      <c r="D19" s="11">
        <f>C19/$E$19</f>
        <v>1</v>
      </c>
      <c r="E19" s="10">
        <v>1</v>
      </c>
      <c r="F19" s="11">
        <f>E19/SUM($E$3:$E$24)</f>
        <v>1.4285714285714285E-2</v>
      </c>
      <c r="G19" s="12">
        <v>0</v>
      </c>
      <c r="H19" s="46">
        <f t="shared" si="0"/>
        <v>0</v>
      </c>
      <c r="I19" s="13">
        <v>43</v>
      </c>
      <c r="J19" s="13">
        <f t="shared" si="1"/>
        <v>0.61428571428571421</v>
      </c>
      <c r="L19" s="9" t="s">
        <v>286</v>
      </c>
      <c r="M19" s="11">
        <v>0</v>
      </c>
    </row>
    <row r="20" spans="1:13" x14ac:dyDescent="0.35">
      <c r="A20" s="31" t="s">
        <v>272</v>
      </c>
      <c r="B20" s="31" t="s">
        <v>69</v>
      </c>
      <c r="C20" s="32">
        <v>1</v>
      </c>
      <c r="D20" s="33">
        <f>C20/$E$20</f>
        <v>1</v>
      </c>
      <c r="E20" s="32">
        <v>1</v>
      </c>
      <c r="F20" s="33">
        <f>E20/SUM($E$3:$E$24)</f>
        <v>1.4285714285714285E-2</v>
      </c>
      <c r="G20" s="34">
        <v>0</v>
      </c>
      <c r="H20" s="47">
        <f t="shared" si="0"/>
        <v>0</v>
      </c>
      <c r="I20" s="35">
        <v>45</v>
      </c>
      <c r="J20" s="35">
        <f t="shared" si="1"/>
        <v>0.64285714285714279</v>
      </c>
      <c r="L20" s="9" t="s">
        <v>288</v>
      </c>
      <c r="M20" s="11">
        <v>0</v>
      </c>
    </row>
    <row r="21" spans="1:13" x14ac:dyDescent="0.35">
      <c r="A21" s="30" t="s">
        <v>275</v>
      </c>
      <c r="B21" s="30" t="s">
        <v>75</v>
      </c>
      <c r="C21" s="10">
        <v>8</v>
      </c>
      <c r="D21" s="11">
        <f>C21/$E$21</f>
        <v>1</v>
      </c>
      <c r="E21" s="10">
        <v>8</v>
      </c>
      <c r="F21" s="11">
        <f>E21/SUM($E$3:$E$24)</f>
        <v>0.11428571428571428</v>
      </c>
      <c r="G21" s="12">
        <v>276266.64500000002</v>
      </c>
      <c r="H21" s="46">
        <f t="shared" si="0"/>
        <v>31573.330857142857</v>
      </c>
      <c r="I21" s="13">
        <v>15.5</v>
      </c>
      <c r="J21" s="13">
        <f t="shared" si="1"/>
        <v>1.7714285714285714</v>
      </c>
      <c r="L21" s="9" t="s">
        <v>289</v>
      </c>
      <c r="M21" s="11">
        <v>0</v>
      </c>
    </row>
    <row r="22" spans="1:13" x14ac:dyDescent="0.35">
      <c r="A22" s="97" t="s">
        <v>280</v>
      </c>
      <c r="B22" s="31" t="s">
        <v>45</v>
      </c>
      <c r="C22" s="32">
        <v>1</v>
      </c>
      <c r="D22" s="33">
        <f>C22/$E$22</f>
        <v>0.25</v>
      </c>
      <c r="E22" s="98">
        <v>4</v>
      </c>
      <c r="F22" s="99">
        <f>E22/SUM($E$3:$E$24)</f>
        <v>5.7142857142857141E-2</v>
      </c>
      <c r="G22" s="100">
        <v>33838</v>
      </c>
      <c r="H22" s="108">
        <f t="shared" si="0"/>
        <v>1933.6</v>
      </c>
      <c r="I22" s="105">
        <v>82</v>
      </c>
      <c r="J22" s="105">
        <f t="shared" si="1"/>
        <v>4.6857142857142859</v>
      </c>
      <c r="L22" s="9" t="s">
        <v>291</v>
      </c>
      <c r="M22" s="11">
        <v>0</v>
      </c>
    </row>
    <row r="23" spans="1:13" x14ac:dyDescent="0.35">
      <c r="A23" s="97"/>
      <c r="B23" s="31" t="s">
        <v>46</v>
      </c>
      <c r="C23" s="32">
        <v>1</v>
      </c>
      <c r="D23" s="33">
        <f t="shared" ref="D23:D24" si="3">C23/$E$22</f>
        <v>0.25</v>
      </c>
      <c r="E23" s="98"/>
      <c r="F23" s="99"/>
      <c r="G23" s="100"/>
      <c r="H23" s="108"/>
      <c r="I23" s="105"/>
      <c r="J23" s="105"/>
      <c r="L23" s="9" t="s">
        <v>292</v>
      </c>
      <c r="M23" s="11">
        <v>0</v>
      </c>
    </row>
    <row r="24" spans="1:13" x14ac:dyDescent="0.35">
      <c r="A24" s="97"/>
      <c r="B24" s="31" t="s">
        <v>52</v>
      </c>
      <c r="C24" s="32">
        <v>2</v>
      </c>
      <c r="D24" s="33">
        <f t="shared" si="3"/>
        <v>0.5</v>
      </c>
      <c r="E24" s="98"/>
      <c r="F24" s="99"/>
      <c r="G24" s="100"/>
      <c r="H24" s="108"/>
      <c r="I24" s="105"/>
      <c r="J24" s="105"/>
      <c r="L24" s="9" t="s">
        <v>293</v>
      </c>
      <c r="M24" s="11">
        <v>0</v>
      </c>
    </row>
    <row r="25" spans="1:13" x14ac:dyDescent="0.35">
      <c r="L25" s="9" t="s">
        <v>294</v>
      </c>
      <c r="M25" s="11">
        <v>0.33333333333333337</v>
      </c>
    </row>
  </sheetData>
  <mergeCells count="51">
    <mergeCell ref="J17:J18"/>
    <mergeCell ref="A22:A24"/>
    <mergeCell ref="E22:E24"/>
    <mergeCell ref="F22:F24"/>
    <mergeCell ref="G22:G24"/>
    <mergeCell ref="H22:H24"/>
    <mergeCell ref="I22:I24"/>
    <mergeCell ref="J22:J24"/>
    <mergeCell ref="A17:A18"/>
    <mergeCell ref="E17:E18"/>
    <mergeCell ref="F17:F18"/>
    <mergeCell ref="G17:G18"/>
    <mergeCell ref="H17:H18"/>
    <mergeCell ref="I17:I18"/>
    <mergeCell ref="J12:J13"/>
    <mergeCell ref="A14:A15"/>
    <mergeCell ref="E14:E15"/>
    <mergeCell ref="F14:F15"/>
    <mergeCell ref="G14:G15"/>
    <mergeCell ref="H14:H15"/>
    <mergeCell ref="I14:I15"/>
    <mergeCell ref="J14:J15"/>
    <mergeCell ref="A12:A13"/>
    <mergeCell ref="E12:E13"/>
    <mergeCell ref="F12:F13"/>
    <mergeCell ref="G12:G13"/>
    <mergeCell ref="H12:H13"/>
    <mergeCell ref="I12:I13"/>
    <mergeCell ref="J5:J6"/>
    <mergeCell ref="A7:A10"/>
    <mergeCell ref="E7:E10"/>
    <mergeCell ref="F7:F10"/>
    <mergeCell ref="G7:G10"/>
    <mergeCell ref="H7:H10"/>
    <mergeCell ref="I7:I10"/>
    <mergeCell ref="J7:J10"/>
    <mergeCell ref="A5:A6"/>
    <mergeCell ref="E5:E6"/>
    <mergeCell ref="F5:F6"/>
    <mergeCell ref="G5:G6"/>
    <mergeCell ref="H5:H6"/>
    <mergeCell ref="I5:I6"/>
    <mergeCell ref="A1:J1"/>
    <mergeCell ref="L1:N1"/>
    <mergeCell ref="A3:A4"/>
    <mergeCell ref="E3:E4"/>
    <mergeCell ref="F3:F4"/>
    <mergeCell ref="G3:G4"/>
    <mergeCell ref="H3:H4"/>
    <mergeCell ref="I3:I4"/>
    <mergeCell ref="J3:J4"/>
  </mergeCells>
  <conditionalFormatting sqref="D3:D24">
    <cfRule type="colorScale" priority="7">
      <colorScale>
        <cfvo type="min"/>
        <cfvo type="max"/>
        <color rgb="FFFCFCFF"/>
        <color rgb="FFF8696B"/>
      </colorScale>
    </cfRule>
  </conditionalFormatting>
  <conditionalFormatting sqref="F3:F1048576">
    <cfRule type="colorScale" priority="4">
      <colorScale>
        <cfvo type="min"/>
        <cfvo type="max"/>
        <color rgb="FFFCFCFF"/>
        <color rgb="FFF8696B"/>
      </colorScale>
    </cfRule>
  </conditionalFormatting>
  <conditionalFormatting sqref="G3:G1048576">
    <cfRule type="colorScale" priority="5">
      <colorScale>
        <cfvo type="min"/>
        <cfvo type="max"/>
        <color rgb="FFFCFCFF"/>
        <color rgb="FFF8696B"/>
      </colorScale>
    </cfRule>
  </conditionalFormatting>
  <conditionalFormatting sqref="G2:H2">
    <cfRule type="colorScale" priority="3">
      <colorScale>
        <cfvo type="min"/>
        <cfvo type="max"/>
        <color rgb="FFFCFCFF"/>
        <color rgb="FFF8696B"/>
      </colorScale>
    </cfRule>
  </conditionalFormatting>
  <conditionalFormatting sqref="H3:H1048576">
    <cfRule type="colorScale" priority="6">
      <colorScale>
        <cfvo type="min"/>
        <cfvo type="max"/>
        <color rgb="FFFCFCFF"/>
        <color rgb="FFF8696B"/>
      </colorScale>
    </cfRule>
  </conditionalFormatting>
  <conditionalFormatting sqref="I3:I24">
    <cfRule type="colorScale" priority="8">
      <colorScale>
        <cfvo type="min"/>
        <cfvo type="max"/>
        <color rgb="FFFCFCFF"/>
        <color rgb="FFF8696B"/>
      </colorScale>
    </cfRule>
  </conditionalFormatting>
  <conditionalFormatting sqref="J3:J24">
    <cfRule type="colorScale" priority="9">
      <colorScale>
        <cfvo type="min"/>
        <cfvo type="max"/>
        <color rgb="FFFCFCFF"/>
        <color rgb="FFF8696B"/>
      </colorScale>
    </cfRule>
  </conditionalFormatting>
  <conditionalFormatting sqref="M17:M24">
    <cfRule type="colorScale" priority="1">
      <colorScale>
        <cfvo type="min"/>
        <cfvo type="max"/>
        <color rgb="FFFCFCFF"/>
        <color rgb="FFF8696B"/>
      </colorScale>
    </cfRule>
  </conditionalFormatting>
  <conditionalFormatting sqref="N3:N14">
    <cfRule type="colorScale" priority="2">
      <colorScale>
        <cfvo type="min"/>
        <cfvo type="max"/>
        <color rgb="FFFCFCFF"/>
        <color rgb="FFF8696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48"/>
  <sheetViews>
    <sheetView workbookViewId="0">
      <selection activeCell="B100" sqref="B100"/>
    </sheetView>
  </sheetViews>
  <sheetFormatPr defaultRowHeight="14.5" outlineLevelRow="1" x14ac:dyDescent="0.35"/>
  <cols>
    <col min="7" max="7" width="11.54296875" customWidth="1"/>
    <col min="8" max="8" width="9.453125" customWidth="1"/>
    <col min="10" max="10" width="13" customWidth="1"/>
  </cols>
  <sheetData>
    <row r="1" spans="1:21" ht="34.5" x14ac:dyDescent="0.65">
      <c r="A1" s="78" t="s">
        <v>26</v>
      </c>
      <c r="B1" s="78"/>
      <c r="C1" s="78"/>
      <c r="D1" s="78"/>
      <c r="E1" s="78"/>
      <c r="F1" s="78"/>
      <c r="G1" s="78"/>
      <c r="H1" s="78"/>
      <c r="I1" s="78"/>
      <c r="J1" s="78"/>
      <c r="K1" s="78"/>
      <c r="L1" s="78"/>
      <c r="M1" s="78"/>
      <c r="N1" s="78"/>
      <c r="O1" s="78"/>
      <c r="P1" s="78"/>
      <c r="Q1" s="78"/>
      <c r="R1" s="78"/>
      <c r="S1" s="78"/>
      <c r="T1" s="78"/>
      <c r="U1" s="78"/>
    </row>
    <row r="2" spans="1:21" ht="15" x14ac:dyDescent="0.35">
      <c r="A2" s="73" t="s">
        <v>27</v>
      </c>
    </row>
    <row r="3" spans="1:21" ht="15.5" hidden="1" outlineLevel="1" x14ac:dyDescent="0.35">
      <c r="A3" s="2"/>
      <c r="B3" s="72" t="s">
        <v>28</v>
      </c>
    </row>
    <row r="4" spans="1:21" ht="15.5" hidden="1" outlineLevel="1" x14ac:dyDescent="0.35">
      <c r="A4" s="2"/>
      <c r="B4" s="72" t="s">
        <v>29</v>
      </c>
    </row>
    <row r="5" spans="1:21" ht="15.5" hidden="1" outlineLevel="1" x14ac:dyDescent="0.35">
      <c r="A5" s="2"/>
      <c r="B5" s="72" t="s">
        <v>30</v>
      </c>
    </row>
    <row r="6" spans="1:21" ht="15.5" hidden="1" outlineLevel="1" x14ac:dyDescent="0.35">
      <c r="A6" s="2"/>
      <c r="B6" s="72" t="s">
        <v>31</v>
      </c>
    </row>
    <row r="7" spans="1:21" ht="15" collapsed="1" x14ac:dyDescent="0.35">
      <c r="A7" s="73" t="s">
        <v>32</v>
      </c>
    </row>
    <row r="8" spans="1:21" ht="15.5" hidden="1" outlineLevel="1" x14ac:dyDescent="0.35">
      <c r="A8" s="2"/>
      <c r="B8" s="72" t="s">
        <v>33</v>
      </c>
    </row>
    <row r="9" spans="1:21" ht="15.5" hidden="1" outlineLevel="1" x14ac:dyDescent="0.35">
      <c r="A9" s="2"/>
      <c r="B9" s="72" t="s">
        <v>34</v>
      </c>
    </row>
    <row r="10" spans="1:21" ht="15" collapsed="1" x14ac:dyDescent="0.35">
      <c r="A10" s="73" t="s">
        <v>35</v>
      </c>
    </row>
    <row r="11" spans="1:21" ht="15.5" hidden="1" outlineLevel="1" x14ac:dyDescent="0.35">
      <c r="A11" s="2"/>
      <c r="B11" s="72" t="s">
        <v>36</v>
      </c>
    </row>
    <row r="12" spans="1:21" ht="15.5" hidden="1" outlineLevel="1" x14ac:dyDescent="0.35">
      <c r="A12" s="2"/>
      <c r="B12" s="72" t="s">
        <v>37</v>
      </c>
    </row>
    <row r="13" spans="1:21" ht="15.5" hidden="1" outlineLevel="1" x14ac:dyDescent="0.35">
      <c r="A13" s="2"/>
      <c r="B13" s="72" t="s">
        <v>38</v>
      </c>
    </row>
    <row r="14" spans="1:21" ht="15.5" hidden="1" outlineLevel="1" x14ac:dyDescent="0.35">
      <c r="A14" s="2"/>
      <c r="B14" s="72" t="s">
        <v>39</v>
      </c>
    </row>
    <row r="15" spans="1:21" ht="15.5" hidden="1" outlineLevel="1" x14ac:dyDescent="0.35">
      <c r="A15" s="2"/>
      <c r="B15" s="72" t="s">
        <v>40</v>
      </c>
    </row>
    <row r="16" spans="1:21" ht="15.5" hidden="1" outlineLevel="1" x14ac:dyDescent="0.35">
      <c r="A16" s="2"/>
      <c r="B16" s="72" t="s">
        <v>41</v>
      </c>
    </row>
    <row r="17" spans="1:2" ht="15.5" hidden="1" outlineLevel="1" x14ac:dyDescent="0.35">
      <c r="A17" s="2"/>
      <c r="B17" s="72" t="s">
        <v>42</v>
      </c>
    </row>
    <row r="18" spans="1:2" ht="15" collapsed="1" x14ac:dyDescent="0.35">
      <c r="A18" s="73" t="s">
        <v>43</v>
      </c>
    </row>
    <row r="19" spans="1:2" ht="15" hidden="1" outlineLevel="1" x14ac:dyDescent="0.35">
      <c r="A19" s="73"/>
      <c r="B19" s="72" t="s">
        <v>44</v>
      </c>
    </row>
    <row r="20" spans="1:2" ht="15" hidden="1" outlineLevel="1" x14ac:dyDescent="0.35">
      <c r="A20" s="73"/>
      <c r="B20" s="72" t="s">
        <v>45</v>
      </c>
    </row>
    <row r="21" spans="1:2" ht="15" hidden="1" outlineLevel="1" x14ac:dyDescent="0.35">
      <c r="A21" s="73"/>
      <c r="B21" s="72" t="s">
        <v>46</v>
      </c>
    </row>
    <row r="22" spans="1:2" ht="15" hidden="1" outlineLevel="1" x14ac:dyDescent="0.35">
      <c r="A22" s="73"/>
      <c r="B22" s="72" t="s">
        <v>47</v>
      </c>
    </row>
    <row r="23" spans="1:2" ht="15" hidden="1" outlineLevel="1" x14ac:dyDescent="0.35">
      <c r="A23" s="73"/>
      <c r="B23" s="72" t="s">
        <v>48</v>
      </c>
    </row>
    <row r="24" spans="1:2" ht="15" hidden="1" outlineLevel="1" x14ac:dyDescent="0.35">
      <c r="A24" s="73"/>
      <c r="B24" s="72" t="s">
        <v>49</v>
      </c>
    </row>
    <row r="25" spans="1:2" ht="15" hidden="1" outlineLevel="1" x14ac:dyDescent="0.35">
      <c r="A25" s="73"/>
      <c r="B25" s="72" t="s">
        <v>50</v>
      </c>
    </row>
    <row r="26" spans="1:2" ht="15" hidden="1" outlineLevel="1" x14ac:dyDescent="0.35">
      <c r="A26" s="73"/>
      <c r="B26" s="72" t="s">
        <v>51</v>
      </c>
    </row>
    <row r="27" spans="1:2" ht="15" hidden="1" outlineLevel="1" x14ac:dyDescent="0.35">
      <c r="A27" s="73"/>
      <c r="B27" s="72" t="s">
        <v>52</v>
      </c>
    </row>
    <row r="28" spans="1:2" ht="15" hidden="1" outlineLevel="1" x14ac:dyDescent="0.35">
      <c r="A28" s="73"/>
      <c r="B28" s="72" t="s">
        <v>53</v>
      </c>
    </row>
    <row r="29" spans="1:2" ht="15" hidden="1" outlineLevel="1" x14ac:dyDescent="0.35">
      <c r="A29" s="73"/>
      <c r="B29" s="72" t="s">
        <v>54</v>
      </c>
    </row>
    <row r="30" spans="1:2" ht="15.5" hidden="1" outlineLevel="1" x14ac:dyDescent="0.35">
      <c r="A30" s="2"/>
      <c r="B30" s="72" t="s">
        <v>55</v>
      </c>
    </row>
    <row r="31" spans="1:2" ht="15" collapsed="1" x14ac:dyDescent="0.35">
      <c r="A31" s="73" t="s">
        <v>56</v>
      </c>
    </row>
    <row r="32" spans="1:2" ht="15.5" hidden="1" outlineLevel="1" x14ac:dyDescent="0.35">
      <c r="A32" s="2"/>
      <c r="B32" s="72" t="s">
        <v>57</v>
      </c>
    </row>
    <row r="33" spans="1:2" ht="15.5" hidden="1" outlineLevel="1" x14ac:dyDescent="0.35">
      <c r="A33" s="2"/>
      <c r="B33" s="72" t="s">
        <v>58</v>
      </c>
    </row>
    <row r="34" spans="1:2" ht="15.5" hidden="1" outlineLevel="1" x14ac:dyDescent="0.35">
      <c r="A34" s="2"/>
      <c r="B34" s="72" t="s">
        <v>59</v>
      </c>
    </row>
    <row r="35" spans="1:2" ht="15.5" hidden="1" outlineLevel="1" x14ac:dyDescent="0.35">
      <c r="A35" s="2"/>
      <c r="B35" s="72" t="s">
        <v>60</v>
      </c>
    </row>
    <row r="36" spans="1:2" ht="15.5" hidden="1" outlineLevel="1" x14ac:dyDescent="0.35">
      <c r="A36" s="2"/>
      <c r="B36" s="72" t="s">
        <v>61</v>
      </c>
    </row>
    <row r="37" spans="1:2" ht="15.5" hidden="1" outlineLevel="1" x14ac:dyDescent="0.35">
      <c r="A37" s="2"/>
      <c r="B37" s="72" t="s">
        <v>62</v>
      </c>
    </row>
    <row r="38" spans="1:2" ht="15.5" hidden="1" outlineLevel="1" x14ac:dyDescent="0.35">
      <c r="A38" s="2"/>
      <c r="B38" s="72" t="s">
        <v>63</v>
      </c>
    </row>
    <row r="39" spans="1:2" ht="15.5" hidden="1" outlineLevel="1" x14ac:dyDescent="0.35">
      <c r="A39" s="2"/>
      <c r="B39" s="72" t="s">
        <v>64</v>
      </c>
    </row>
    <row r="40" spans="1:2" ht="15.5" hidden="1" outlineLevel="1" x14ac:dyDescent="0.35">
      <c r="A40" s="2"/>
      <c r="B40" s="72" t="s">
        <v>65</v>
      </c>
    </row>
    <row r="41" spans="1:2" ht="15" collapsed="1" x14ac:dyDescent="0.35">
      <c r="A41" s="73" t="s">
        <v>66</v>
      </c>
    </row>
    <row r="42" spans="1:2" ht="15.5" hidden="1" outlineLevel="1" x14ac:dyDescent="0.35">
      <c r="A42" s="2"/>
      <c r="B42" s="72" t="s">
        <v>67</v>
      </c>
    </row>
    <row r="43" spans="1:2" ht="15.5" hidden="1" outlineLevel="1" x14ac:dyDescent="0.35">
      <c r="A43" s="2"/>
      <c r="B43" s="72" t="s">
        <v>438</v>
      </c>
    </row>
    <row r="44" spans="1:2" ht="15.5" hidden="1" outlineLevel="1" x14ac:dyDescent="0.35">
      <c r="A44" s="2"/>
      <c r="B44" s="72" t="s">
        <v>68</v>
      </c>
    </row>
    <row r="45" spans="1:2" ht="15.5" hidden="1" outlineLevel="1" x14ac:dyDescent="0.35">
      <c r="A45" s="2"/>
      <c r="B45" s="72" t="s">
        <v>69</v>
      </c>
    </row>
    <row r="46" spans="1:2" ht="15" collapsed="1" x14ac:dyDescent="0.35">
      <c r="A46" s="73" t="s">
        <v>70</v>
      </c>
    </row>
    <row r="47" spans="1:2" ht="15.5" hidden="1" outlineLevel="1" x14ac:dyDescent="0.35">
      <c r="A47" s="2"/>
      <c r="B47" s="72" t="s">
        <v>71</v>
      </c>
    </row>
    <row r="48" spans="1:2" ht="15.5" hidden="1" outlineLevel="1" x14ac:dyDescent="0.35">
      <c r="A48" s="2"/>
      <c r="B48" s="72" t="s">
        <v>72</v>
      </c>
    </row>
    <row r="49" spans="1:2" ht="15.5" hidden="1" outlineLevel="1" x14ac:dyDescent="0.35">
      <c r="A49" s="2"/>
      <c r="B49" s="72" t="s">
        <v>73</v>
      </c>
    </row>
    <row r="50" spans="1:2" ht="15" collapsed="1" x14ac:dyDescent="0.35">
      <c r="A50" s="73" t="s">
        <v>74</v>
      </c>
    </row>
    <row r="51" spans="1:2" ht="15.5" hidden="1" outlineLevel="1" x14ac:dyDescent="0.35">
      <c r="A51" s="2"/>
      <c r="B51" s="72" t="s">
        <v>75</v>
      </c>
    </row>
    <row r="52" spans="1:2" ht="15" collapsed="1" x14ac:dyDescent="0.35">
      <c r="A52" s="73" t="s">
        <v>76</v>
      </c>
    </row>
    <row r="53" spans="1:2" ht="15.5" hidden="1" outlineLevel="1" x14ac:dyDescent="0.35">
      <c r="A53" s="2"/>
      <c r="B53" s="72" t="s">
        <v>77</v>
      </c>
    </row>
    <row r="54" spans="1:2" ht="15.5" hidden="1" outlineLevel="1" x14ac:dyDescent="0.35">
      <c r="A54" s="2"/>
      <c r="B54" s="72" t="s">
        <v>78</v>
      </c>
    </row>
    <row r="55" spans="1:2" ht="15.5" hidden="1" outlineLevel="1" x14ac:dyDescent="0.35">
      <c r="A55" s="2"/>
      <c r="B55" s="72" t="s">
        <v>79</v>
      </c>
    </row>
    <row r="56" spans="1:2" ht="15" collapsed="1" x14ac:dyDescent="0.35">
      <c r="A56" s="73" t="s">
        <v>80</v>
      </c>
    </row>
    <row r="57" spans="1:2" ht="15.5" hidden="1" outlineLevel="1" x14ac:dyDescent="0.35">
      <c r="A57" s="2"/>
      <c r="B57" s="72" t="s">
        <v>81</v>
      </c>
    </row>
    <row r="58" spans="1:2" ht="15.5" hidden="1" outlineLevel="1" x14ac:dyDescent="0.35">
      <c r="A58" s="2"/>
      <c r="B58" s="72" t="s">
        <v>82</v>
      </c>
    </row>
    <row r="59" spans="1:2" ht="15.5" hidden="1" outlineLevel="1" x14ac:dyDescent="0.35">
      <c r="A59" s="2"/>
      <c r="B59" s="72" t="s">
        <v>83</v>
      </c>
    </row>
    <row r="60" spans="1:2" ht="15.5" hidden="1" outlineLevel="1" x14ac:dyDescent="0.35">
      <c r="A60" s="2"/>
      <c r="B60" s="72" t="s">
        <v>84</v>
      </c>
    </row>
    <row r="61" spans="1:2" ht="15.5" hidden="1" outlineLevel="1" x14ac:dyDescent="0.35">
      <c r="A61" s="2"/>
      <c r="B61" s="72" t="s">
        <v>85</v>
      </c>
    </row>
    <row r="62" spans="1:2" ht="15.5" hidden="1" outlineLevel="1" x14ac:dyDescent="0.35">
      <c r="A62" s="2"/>
      <c r="B62" s="72" t="s">
        <v>86</v>
      </c>
    </row>
    <row r="63" spans="1:2" ht="15" collapsed="1" x14ac:dyDescent="0.35">
      <c r="A63" s="73" t="s">
        <v>87</v>
      </c>
    </row>
    <row r="64" spans="1:2" ht="15.5" hidden="1" outlineLevel="1" x14ac:dyDescent="0.35">
      <c r="A64" s="2"/>
      <c r="B64" s="72" t="s">
        <v>88</v>
      </c>
    </row>
    <row r="65" spans="1:2" ht="15.5" hidden="1" outlineLevel="1" x14ac:dyDescent="0.35">
      <c r="A65" s="2"/>
      <c r="B65" s="72" t="s">
        <v>89</v>
      </c>
    </row>
    <row r="66" spans="1:2" ht="15.5" hidden="1" outlineLevel="1" x14ac:dyDescent="0.35">
      <c r="A66" s="2"/>
      <c r="B66" s="72" t="s">
        <v>90</v>
      </c>
    </row>
    <row r="67" spans="1:2" ht="15.5" hidden="1" outlineLevel="1" x14ac:dyDescent="0.35">
      <c r="A67" s="2"/>
      <c r="B67" s="72" t="s">
        <v>91</v>
      </c>
    </row>
    <row r="68" spans="1:2" ht="15.5" hidden="1" outlineLevel="1" x14ac:dyDescent="0.35">
      <c r="A68" s="2"/>
      <c r="B68" s="72" t="s">
        <v>92</v>
      </c>
    </row>
    <row r="69" spans="1:2" ht="15.5" hidden="1" outlineLevel="1" x14ac:dyDescent="0.35">
      <c r="A69" s="2"/>
      <c r="B69" s="72" t="s">
        <v>93</v>
      </c>
    </row>
    <row r="70" spans="1:2" ht="15" collapsed="1" x14ac:dyDescent="0.35">
      <c r="A70" s="73" t="s">
        <v>94</v>
      </c>
    </row>
    <row r="71" spans="1:2" ht="15.5" hidden="1" outlineLevel="1" x14ac:dyDescent="0.35">
      <c r="A71" s="2"/>
      <c r="B71" s="72" t="s">
        <v>95</v>
      </c>
    </row>
    <row r="72" spans="1:2" ht="15.5" hidden="1" outlineLevel="1" x14ac:dyDescent="0.35">
      <c r="A72" s="2"/>
      <c r="B72" s="72" t="s">
        <v>96</v>
      </c>
    </row>
    <row r="73" spans="1:2" ht="15.5" hidden="1" outlineLevel="1" x14ac:dyDescent="0.35">
      <c r="A73" s="2"/>
      <c r="B73" s="72" t="s">
        <v>97</v>
      </c>
    </row>
    <row r="74" spans="1:2" ht="15.5" hidden="1" outlineLevel="1" x14ac:dyDescent="0.35">
      <c r="A74" s="2"/>
      <c r="B74" s="72" t="s">
        <v>98</v>
      </c>
    </row>
    <row r="75" spans="1:2" ht="15.5" hidden="1" outlineLevel="1" x14ac:dyDescent="0.35">
      <c r="A75" s="2"/>
      <c r="B75" s="72" t="s">
        <v>99</v>
      </c>
    </row>
    <row r="76" spans="1:2" ht="15.5" hidden="1" outlineLevel="1" x14ac:dyDescent="0.35">
      <c r="A76" s="2"/>
      <c r="B76" s="72" t="s">
        <v>100</v>
      </c>
    </row>
    <row r="77" spans="1:2" ht="15.5" hidden="1" outlineLevel="1" x14ac:dyDescent="0.35">
      <c r="A77" s="2"/>
      <c r="B77" s="72" t="s">
        <v>101</v>
      </c>
    </row>
    <row r="78" spans="1:2" ht="15.5" hidden="1" outlineLevel="1" x14ac:dyDescent="0.35">
      <c r="A78" s="2"/>
      <c r="B78" s="72" t="s">
        <v>102</v>
      </c>
    </row>
    <row r="79" spans="1:2" ht="15" collapsed="1" x14ac:dyDescent="0.35">
      <c r="A79" s="73" t="s">
        <v>103</v>
      </c>
    </row>
    <row r="80" spans="1:2" ht="15.5" hidden="1" outlineLevel="1" x14ac:dyDescent="0.35">
      <c r="A80" s="2"/>
      <c r="B80" s="72" t="s">
        <v>104</v>
      </c>
    </row>
    <row r="81" spans="1:2" ht="15.5" hidden="1" outlineLevel="1" x14ac:dyDescent="0.35">
      <c r="A81" s="2"/>
      <c r="B81" s="72" t="s">
        <v>105</v>
      </c>
    </row>
    <row r="82" spans="1:2" ht="15.5" hidden="1" outlineLevel="1" x14ac:dyDescent="0.35">
      <c r="A82" s="2"/>
      <c r="B82" s="72" t="s">
        <v>106</v>
      </c>
    </row>
    <row r="83" spans="1:2" ht="15.5" hidden="1" outlineLevel="1" x14ac:dyDescent="0.35">
      <c r="A83" s="2"/>
      <c r="B83" s="72" t="s">
        <v>107</v>
      </c>
    </row>
    <row r="84" spans="1:2" ht="15.5" hidden="1" outlineLevel="1" x14ac:dyDescent="0.35">
      <c r="A84" s="2"/>
      <c r="B84" s="72" t="s">
        <v>108</v>
      </c>
    </row>
    <row r="85" spans="1:2" ht="15.5" hidden="1" outlineLevel="1" x14ac:dyDescent="0.35">
      <c r="A85" s="2"/>
      <c r="B85" s="72" t="s">
        <v>109</v>
      </c>
    </row>
    <row r="86" spans="1:2" ht="15.5" hidden="1" outlineLevel="1" x14ac:dyDescent="0.35">
      <c r="A86" s="2"/>
      <c r="B86" s="72" t="s">
        <v>110</v>
      </c>
    </row>
    <row r="87" spans="1:2" ht="15" collapsed="1" x14ac:dyDescent="0.35">
      <c r="A87" s="73" t="s">
        <v>111</v>
      </c>
    </row>
    <row r="88" spans="1:2" ht="15.5" hidden="1" outlineLevel="1" x14ac:dyDescent="0.35">
      <c r="A88" s="2"/>
      <c r="B88" s="72" t="s">
        <v>112</v>
      </c>
    </row>
    <row r="89" spans="1:2" ht="15.5" hidden="1" outlineLevel="1" x14ac:dyDescent="0.35">
      <c r="A89" s="2"/>
      <c r="B89" s="72" t="s">
        <v>113</v>
      </c>
    </row>
    <row r="90" spans="1:2" ht="15.5" hidden="1" outlineLevel="1" x14ac:dyDescent="0.35">
      <c r="A90" s="2"/>
      <c r="B90" s="72" t="s">
        <v>114</v>
      </c>
    </row>
    <row r="91" spans="1:2" ht="15.5" hidden="1" outlineLevel="1" x14ac:dyDescent="0.35">
      <c r="A91" s="2"/>
      <c r="B91" s="72" t="s">
        <v>115</v>
      </c>
    </row>
    <row r="92" spans="1:2" ht="15.5" hidden="1" outlineLevel="1" x14ac:dyDescent="0.35">
      <c r="A92" s="2"/>
      <c r="B92" s="72" t="s">
        <v>439</v>
      </c>
    </row>
    <row r="93" spans="1:2" ht="15.5" hidden="1" outlineLevel="1" x14ac:dyDescent="0.35">
      <c r="A93" s="2"/>
      <c r="B93" s="72" t="s">
        <v>116</v>
      </c>
    </row>
    <row r="94" spans="1:2" ht="15.5" hidden="1" outlineLevel="1" x14ac:dyDescent="0.35">
      <c r="A94" s="2"/>
      <c r="B94" s="72" t="s">
        <v>117</v>
      </c>
    </row>
    <row r="95" spans="1:2" ht="15" collapsed="1" x14ac:dyDescent="0.35">
      <c r="A95" s="73" t="s">
        <v>118</v>
      </c>
    </row>
    <row r="96" spans="1:2" ht="15.5" hidden="1" outlineLevel="1" x14ac:dyDescent="0.35">
      <c r="A96" s="2"/>
      <c r="B96" s="72" t="s">
        <v>119</v>
      </c>
    </row>
    <row r="97" spans="1:2" ht="15.5" hidden="1" outlineLevel="1" x14ac:dyDescent="0.35">
      <c r="A97" s="2"/>
      <c r="B97" s="72" t="s">
        <v>120</v>
      </c>
    </row>
    <row r="98" spans="1:2" ht="15.5" hidden="1" outlineLevel="1" x14ac:dyDescent="0.35">
      <c r="A98" s="2"/>
      <c r="B98" s="72" t="s">
        <v>121</v>
      </c>
    </row>
    <row r="99" spans="1:2" ht="15.5" hidden="1" outlineLevel="1" x14ac:dyDescent="0.35">
      <c r="A99" s="2"/>
      <c r="B99" s="72" t="s">
        <v>122</v>
      </c>
    </row>
    <row r="100" spans="1:2" ht="15.5" hidden="1" outlineLevel="1" x14ac:dyDescent="0.35">
      <c r="A100" s="2"/>
      <c r="B100" s="72" t="s">
        <v>440</v>
      </c>
    </row>
    <row r="101" spans="1:2" ht="15.5" hidden="1" outlineLevel="1" x14ac:dyDescent="0.35">
      <c r="A101" s="2"/>
      <c r="B101" s="72" t="s">
        <v>123</v>
      </c>
    </row>
    <row r="102" spans="1:2" ht="15" collapsed="1" x14ac:dyDescent="0.35">
      <c r="A102" s="73" t="s">
        <v>124</v>
      </c>
    </row>
    <row r="103" spans="1:2" ht="15.5" hidden="1" outlineLevel="1" x14ac:dyDescent="0.35">
      <c r="A103" s="2"/>
      <c r="B103" s="72" t="s">
        <v>125</v>
      </c>
    </row>
    <row r="104" spans="1:2" ht="15.5" hidden="1" outlineLevel="1" x14ac:dyDescent="0.35">
      <c r="A104" s="2"/>
      <c r="B104" s="72" t="s">
        <v>126</v>
      </c>
    </row>
    <row r="105" spans="1:2" ht="15.5" hidden="1" outlineLevel="1" x14ac:dyDescent="0.35">
      <c r="A105" s="2"/>
      <c r="B105" s="72" t="s">
        <v>127</v>
      </c>
    </row>
    <row r="106" spans="1:2" ht="15" collapsed="1" x14ac:dyDescent="0.35">
      <c r="A106" s="73" t="s">
        <v>128</v>
      </c>
    </row>
    <row r="107" spans="1:2" ht="15.5" hidden="1" outlineLevel="1" x14ac:dyDescent="0.35">
      <c r="A107" s="2"/>
      <c r="B107" s="72" t="s">
        <v>129</v>
      </c>
    </row>
    <row r="108" spans="1:2" ht="15.5" hidden="1" outlineLevel="1" x14ac:dyDescent="0.35">
      <c r="A108" s="2"/>
      <c r="B108" s="72" t="s">
        <v>130</v>
      </c>
    </row>
    <row r="109" spans="1:2" ht="15.5" hidden="1" outlineLevel="1" x14ac:dyDescent="0.35">
      <c r="A109" s="2"/>
      <c r="B109" s="72" t="s">
        <v>131</v>
      </c>
    </row>
    <row r="110" spans="1:2" ht="15.5" hidden="1" outlineLevel="1" x14ac:dyDescent="0.35">
      <c r="A110" s="2"/>
      <c r="B110" s="72" t="s">
        <v>132</v>
      </c>
    </row>
    <row r="111" spans="1:2" ht="15.5" hidden="1" outlineLevel="1" x14ac:dyDescent="0.35">
      <c r="A111" s="2"/>
      <c r="B111" s="72" t="s">
        <v>133</v>
      </c>
    </row>
    <row r="112" spans="1:2" ht="15" collapsed="1" x14ac:dyDescent="0.35">
      <c r="A112" s="73" t="s">
        <v>134</v>
      </c>
    </row>
    <row r="113" spans="1:21" ht="15.5" hidden="1" outlineLevel="1" x14ac:dyDescent="0.35">
      <c r="A113" s="2"/>
      <c r="B113" s="72" t="s">
        <v>135</v>
      </c>
    </row>
    <row r="114" spans="1:21" ht="15.5" hidden="1" outlineLevel="1" x14ac:dyDescent="0.35">
      <c r="A114" s="2"/>
      <c r="B114" s="72" t="s">
        <v>136</v>
      </c>
    </row>
    <row r="115" spans="1:21" ht="15.5" hidden="1" outlineLevel="1" x14ac:dyDescent="0.35">
      <c r="A115" s="2"/>
      <c r="B115" s="72" t="s">
        <v>137</v>
      </c>
    </row>
    <row r="116" spans="1:21" ht="15.5" hidden="1" outlineLevel="1" x14ac:dyDescent="0.35">
      <c r="A116" s="2"/>
      <c r="B116" s="72" t="s">
        <v>138</v>
      </c>
    </row>
    <row r="117" spans="1:21" ht="15.5" hidden="1" outlineLevel="1" x14ac:dyDescent="0.35">
      <c r="A117" s="2"/>
      <c r="B117" s="72" t="s">
        <v>139</v>
      </c>
    </row>
    <row r="118" spans="1:21" ht="15.5" collapsed="1" x14ac:dyDescent="0.35">
      <c r="A118" s="2"/>
      <c r="B118" s="72"/>
    </row>
    <row r="119" spans="1:21" ht="36" customHeight="1" x14ac:dyDescent="0.35">
      <c r="A119" s="77" t="s">
        <v>140</v>
      </c>
      <c r="B119" s="77"/>
      <c r="C119" s="77"/>
      <c r="D119" s="77"/>
      <c r="E119" s="77"/>
      <c r="F119" s="77"/>
      <c r="G119" s="77"/>
      <c r="H119" s="77"/>
      <c r="I119" s="77"/>
      <c r="J119" s="77"/>
      <c r="K119" s="77"/>
      <c r="L119" s="77"/>
      <c r="M119" s="77"/>
      <c r="N119" s="77"/>
      <c r="O119" s="77"/>
      <c r="P119" s="77"/>
      <c r="Q119" s="77"/>
      <c r="R119" s="77"/>
      <c r="S119" s="77"/>
      <c r="T119" s="77"/>
      <c r="U119" s="77"/>
    </row>
    <row r="120" spans="1:21" ht="15" x14ac:dyDescent="0.35">
      <c r="A120" s="73" t="s">
        <v>27</v>
      </c>
    </row>
    <row r="121" spans="1:21" ht="15.5" hidden="1" outlineLevel="1" x14ac:dyDescent="0.35">
      <c r="A121" s="2"/>
      <c r="B121" s="72" t="s">
        <v>28</v>
      </c>
    </row>
    <row r="122" spans="1:21" ht="15.5" hidden="1" outlineLevel="1" x14ac:dyDescent="0.35">
      <c r="A122" s="2"/>
      <c r="B122" s="72" t="s">
        <v>141</v>
      </c>
    </row>
    <row r="123" spans="1:21" ht="15.5" hidden="1" outlineLevel="1" x14ac:dyDescent="0.35">
      <c r="A123" s="2"/>
      <c r="B123" s="72" t="s">
        <v>142</v>
      </c>
    </row>
    <row r="124" spans="1:21" ht="15.5" hidden="1" outlineLevel="1" x14ac:dyDescent="0.35">
      <c r="A124" s="2"/>
      <c r="B124" s="72" t="s">
        <v>143</v>
      </c>
    </row>
    <row r="125" spans="1:21" ht="15.5" hidden="1" outlineLevel="1" x14ac:dyDescent="0.35">
      <c r="A125" s="2"/>
      <c r="B125" s="72" t="s">
        <v>144</v>
      </c>
    </row>
    <row r="126" spans="1:21" ht="15.5" hidden="1" outlineLevel="1" x14ac:dyDescent="0.35">
      <c r="A126" s="2"/>
      <c r="B126" s="72" t="s">
        <v>145</v>
      </c>
    </row>
    <row r="127" spans="1:21" ht="15.5" hidden="1" outlineLevel="1" x14ac:dyDescent="0.35">
      <c r="A127" s="2"/>
      <c r="B127" s="72" t="s">
        <v>146</v>
      </c>
    </row>
    <row r="128" spans="1:21" ht="15.5" hidden="1" outlineLevel="1" x14ac:dyDescent="0.35">
      <c r="A128" s="2"/>
      <c r="B128" s="72" t="s">
        <v>147</v>
      </c>
    </row>
    <row r="129" spans="1:2" ht="15.5" hidden="1" outlineLevel="1" x14ac:dyDescent="0.35">
      <c r="A129" s="2"/>
      <c r="B129" s="72" t="s">
        <v>148</v>
      </c>
    </row>
    <row r="130" spans="1:2" ht="15.5" hidden="1" outlineLevel="1" x14ac:dyDescent="0.35">
      <c r="A130" s="2"/>
      <c r="B130" s="72" t="s">
        <v>149</v>
      </c>
    </row>
    <row r="131" spans="1:2" ht="15.5" hidden="1" outlineLevel="1" x14ac:dyDescent="0.35">
      <c r="A131" s="2"/>
      <c r="B131" s="72" t="s">
        <v>150</v>
      </c>
    </row>
    <row r="132" spans="1:2" ht="15.5" hidden="1" outlineLevel="1" x14ac:dyDescent="0.35">
      <c r="A132" s="2"/>
      <c r="B132" s="72" t="s">
        <v>151</v>
      </c>
    </row>
    <row r="133" spans="1:2" ht="15.5" hidden="1" outlineLevel="1" x14ac:dyDescent="0.35">
      <c r="A133" s="2"/>
      <c r="B133" s="72" t="s">
        <v>152</v>
      </c>
    </row>
    <row r="134" spans="1:2" ht="15.5" hidden="1" outlineLevel="1" x14ac:dyDescent="0.35">
      <c r="A134" s="2"/>
      <c r="B134" s="72" t="s">
        <v>153</v>
      </c>
    </row>
    <row r="135" spans="1:2" ht="15.5" hidden="1" outlineLevel="1" x14ac:dyDescent="0.35">
      <c r="A135" s="2"/>
      <c r="B135" s="72" t="s">
        <v>154</v>
      </c>
    </row>
    <row r="136" spans="1:2" ht="15.5" hidden="1" outlineLevel="1" x14ac:dyDescent="0.35">
      <c r="A136" s="2"/>
      <c r="B136" s="72" t="s">
        <v>31</v>
      </c>
    </row>
    <row r="137" spans="1:2" ht="15.5" hidden="1" outlineLevel="1" x14ac:dyDescent="0.35">
      <c r="A137" s="2"/>
      <c r="B137" s="72" t="s">
        <v>155</v>
      </c>
    </row>
    <row r="138" spans="1:2" ht="15" collapsed="1" x14ac:dyDescent="0.35">
      <c r="A138" s="73" t="s">
        <v>156</v>
      </c>
    </row>
    <row r="139" spans="1:2" ht="15.5" hidden="1" outlineLevel="1" x14ac:dyDescent="0.35">
      <c r="A139" s="2"/>
      <c r="B139" s="72" t="s">
        <v>157</v>
      </c>
    </row>
    <row r="140" spans="1:2" ht="15.5" hidden="1" outlineLevel="1" x14ac:dyDescent="0.35">
      <c r="A140" s="2"/>
      <c r="B140" s="72" t="s">
        <v>158</v>
      </c>
    </row>
    <row r="141" spans="1:2" ht="15.5" hidden="1" outlineLevel="1" x14ac:dyDescent="0.35">
      <c r="A141" s="2"/>
      <c r="B141" s="72" t="s">
        <v>60</v>
      </c>
    </row>
    <row r="142" spans="1:2" ht="15.5" hidden="1" outlineLevel="1" x14ac:dyDescent="0.35">
      <c r="A142" s="2"/>
      <c r="B142" s="72" t="s">
        <v>159</v>
      </c>
    </row>
    <row r="143" spans="1:2" ht="15.5" hidden="1" outlineLevel="1" x14ac:dyDescent="0.35">
      <c r="A143" s="2"/>
      <c r="B143" s="72" t="s">
        <v>160</v>
      </c>
    </row>
    <row r="144" spans="1:2" ht="15.5" hidden="1" outlineLevel="1" x14ac:dyDescent="0.35">
      <c r="A144" s="2"/>
      <c r="B144" s="72" t="s">
        <v>62</v>
      </c>
    </row>
    <row r="145" spans="1:2" ht="15.5" hidden="1" outlineLevel="1" x14ac:dyDescent="0.35">
      <c r="A145" s="2"/>
      <c r="B145" s="72" t="s">
        <v>161</v>
      </c>
    </row>
    <row r="146" spans="1:2" ht="15.5" hidden="1" outlineLevel="1" x14ac:dyDescent="0.35">
      <c r="A146" s="2"/>
      <c r="B146" s="72" t="s">
        <v>162</v>
      </c>
    </row>
    <row r="147" spans="1:2" ht="15.5" hidden="1" outlineLevel="1" x14ac:dyDescent="0.35">
      <c r="A147" s="2"/>
      <c r="B147" s="72" t="s">
        <v>163</v>
      </c>
    </row>
    <row r="148" spans="1:2" ht="15.5" hidden="1" outlineLevel="1" x14ac:dyDescent="0.35">
      <c r="A148" s="2"/>
      <c r="B148" s="72" t="s">
        <v>63</v>
      </c>
    </row>
    <row r="149" spans="1:2" ht="15.5" hidden="1" outlineLevel="1" x14ac:dyDescent="0.35">
      <c r="A149" s="2"/>
      <c r="B149" s="72" t="s">
        <v>164</v>
      </c>
    </row>
    <row r="150" spans="1:2" ht="15.5" hidden="1" outlineLevel="1" x14ac:dyDescent="0.35">
      <c r="A150" s="2"/>
      <c r="B150" s="72" t="s">
        <v>64</v>
      </c>
    </row>
    <row r="151" spans="1:2" ht="15.5" hidden="1" outlineLevel="1" x14ac:dyDescent="0.35">
      <c r="A151" s="2"/>
      <c r="B151" s="72" t="s">
        <v>65</v>
      </c>
    </row>
    <row r="152" spans="1:2" ht="15" collapsed="1" x14ac:dyDescent="0.35">
      <c r="A152" s="73" t="s">
        <v>165</v>
      </c>
    </row>
    <row r="153" spans="1:2" ht="15.5" hidden="1" outlineLevel="1" x14ac:dyDescent="0.35">
      <c r="A153" s="2"/>
      <c r="B153" s="72" t="s">
        <v>166</v>
      </c>
    </row>
    <row r="154" spans="1:2" ht="15.5" hidden="1" outlineLevel="1" x14ac:dyDescent="0.35">
      <c r="A154" s="2"/>
      <c r="B154" s="72" t="s">
        <v>167</v>
      </c>
    </row>
    <row r="155" spans="1:2" ht="15.5" hidden="1" outlineLevel="1" x14ac:dyDescent="0.35">
      <c r="A155" s="2"/>
      <c r="B155" s="72" t="s">
        <v>168</v>
      </c>
    </row>
    <row r="156" spans="1:2" ht="15" collapsed="1" x14ac:dyDescent="0.35">
      <c r="A156" s="73" t="s">
        <v>169</v>
      </c>
    </row>
    <row r="157" spans="1:2" ht="15.5" hidden="1" outlineLevel="1" x14ac:dyDescent="0.35">
      <c r="A157" s="2"/>
      <c r="B157" s="72" t="s">
        <v>95</v>
      </c>
    </row>
    <row r="158" spans="1:2" ht="15.5" hidden="1" outlineLevel="1" x14ac:dyDescent="0.35">
      <c r="A158" s="2"/>
      <c r="B158" s="72" t="s">
        <v>170</v>
      </c>
    </row>
    <row r="159" spans="1:2" ht="15.5" hidden="1" outlineLevel="1" x14ac:dyDescent="0.35">
      <c r="A159" s="2"/>
      <c r="B159" s="72" t="s">
        <v>97</v>
      </c>
    </row>
    <row r="160" spans="1:2" ht="15.5" hidden="1" outlineLevel="1" x14ac:dyDescent="0.35">
      <c r="A160" s="2"/>
      <c r="B160" s="72" t="s">
        <v>171</v>
      </c>
    </row>
    <row r="161" spans="1:2" ht="15.5" hidden="1" outlineLevel="1" x14ac:dyDescent="0.35">
      <c r="A161" s="2"/>
      <c r="B161" s="72" t="s">
        <v>172</v>
      </c>
    </row>
    <row r="162" spans="1:2" ht="15.5" hidden="1" outlineLevel="1" x14ac:dyDescent="0.35">
      <c r="A162" s="2"/>
      <c r="B162" s="72" t="s">
        <v>98</v>
      </c>
    </row>
    <row r="163" spans="1:2" ht="15.5" hidden="1" outlineLevel="1" x14ac:dyDescent="0.35">
      <c r="A163" s="2"/>
      <c r="B163" s="72" t="s">
        <v>100</v>
      </c>
    </row>
    <row r="164" spans="1:2" ht="15.5" hidden="1" outlineLevel="1" x14ac:dyDescent="0.35">
      <c r="A164" s="2"/>
      <c r="B164" s="72" t="s">
        <v>173</v>
      </c>
    </row>
    <row r="165" spans="1:2" ht="15" hidden="1" customHeight="1" outlineLevel="1" x14ac:dyDescent="0.35">
      <c r="A165" s="2"/>
      <c r="B165" s="72" t="s">
        <v>101</v>
      </c>
    </row>
    <row r="166" spans="1:2" ht="15.5" hidden="1" outlineLevel="1" x14ac:dyDescent="0.35">
      <c r="A166" s="2"/>
      <c r="B166" s="72" t="s">
        <v>102</v>
      </c>
    </row>
    <row r="167" spans="1:2" ht="15.5" hidden="1" outlineLevel="1" x14ac:dyDescent="0.35">
      <c r="A167" s="2"/>
      <c r="B167" s="72" t="s">
        <v>174</v>
      </c>
    </row>
    <row r="168" spans="1:2" ht="15" collapsed="1" x14ac:dyDescent="0.35">
      <c r="A168" s="73" t="s">
        <v>175</v>
      </c>
    </row>
    <row r="169" spans="1:2" ht="15.5" hidden="1" outlineLevel="1" x14ac:dyDescent="0.35">
      <c r="A169" s="2"/>
      <c r="B169" s="72" t="s">
        <v>176</v>
      </c>
    </row>
    <row r="170" spans="1:2" ht="15.5" hidden="1" outlineLevel="1" x14ac:dyDescent="0.35">
      <c r="A170" s="2"/>
      <c r="B170" s="72" t="s">
        <v>78</v>
      </c>
    </row>
    <row r="171" spans="1:2" ht="15.5" hidden="1" outlineLevel="1" x14ac:dyDescent="0.35">
      <c r="A171" s="2"/>
      <c r="B171" s="72" t="s">
        <v>79</v>
      </c>
    </row>
    <row r="172" spans="1:2" ht="15" collapsed="1" x14ac:dyDescent="0.35">
      <c r="A172" s="73" t="s">
        <v>177</v>
      </c>
    </row>
    <row r="173" spans="1:2" ht="15.5" hidden="1" outlineLevel="1" x14ac:dyDescent="0.35">
      <c r="A173" s="2"/>
      <c r="B173" s="72" t="s">
        <v>178</v>
      </c>
    </row>
    <row r="174" spans="1:2" ht="15.5" hidden="1" outlineLevel="1" x14ac:dyDescent="0.35">
      <c r="A174" s="2"/>
      <c r="B174" s="72" t="s">
        <v>33</v>
      </c>
    </row>
    <row r="175" spans="1:2" ht="15.5" hidden="1" outlineLevel="1" x14ac:dyDescent="0.35">
      <c r="A175" s="2"/>
      <c r="B175" s="72" t="s">
        <v>34</v>
      </c>
    </row>
    <row r="176" spans="1:2" ht="15" collapsed="1" x14ac:dyDescent="0.35">
      <c r="A176" s="73" t="s">
        <v>179</v>
      </c>
    </row>
    <row r="177" spans="1:2" ht="15.5" hidden="1" outlineLevel="1" x14ac:dyDescent="0.35">
      <c r="A177" s="2"/>
      <c r="B177" s="72" t="s">
        <v>180</v>
      </c>
    </row>
    <row r="178" spans="1:2" ht="15.5" hidden="1" outlineLevel="1" x14ac:dyDescent="0.35">
      <c r="A178" s="2"/>
      <c r="B178" s="72" t="s">
        <v>181</v>
      </c>
    </row>
    <row r="179" spans="1:2" ht="15.5" hidden="1" outlineLevel="1" x14ac:dyDescent="0.35">
      <c r="A179" s="2"/>
      <c r="B179" s="72" t="s">
        <v>182</v>
      </c>
    </row>
    <row r="180" spans="1:2" ht="15.5" hidden="1" outlineLevel="1" x14ac:dyDescent="0.35">
      <c r="A180" s="2"/>
      <c r="B180" s="72" t="s">
        <v>183</v>
      </c>
    </row>
    <row r="181" spans="1:2" ht="15.5" hidden="1" outlineLevel="1" x14ac:dyDescent="0.35">
      <c r="A181" s="2"/>
      <c r="B181" s="72" t="s">
        <v>184</v>
      </c>
    </row>
    <row r="182" spans="1:2" ht="15.5" hidden="1" outlineLevel="1" x14ac:dyDescent="0.35">
      <c r="A182" s="2"/>
      <c r="B182" s="72" t="s">
        <v>185</v>
      </c>
    </row>
    <row r="183" spans="1:2" ht="15" collapsed="1" x14ac:dyDescent="0.35">
      <c r="A183" s="73" t="s">
        <v>186</v>
      </c>
    </row>
    <row r="184" spans="1:2" ht="15.5" hidden="1" outlineLevel="1" x14ac:dyDescent="0.35">
      <c r="A184" s="2"/>
      <c r="B184" s="72" t="s">
        <v>71</v>
      </c>
    </row>
    <row r="185" spans="1:2" ht="15.5" hidden="1" outlineLevel="1" x14ac:dyDescent="0.35">
      <c r="A185" s="2"/>
      <c r="B185" s="72" t="s">
        <v>73</v>
      </c>
    </row>
    <row r="186" spans="1:2" ht="15.5" hidden="1" outlineLevel="1" x14ac:dyDescent="0.35">
      <c r="A186" s="2"/>
      <c r="B186" s="72" t="s">
        <v>187</v>
      </c>
    </row>
    <row r="187" spans="1:2" ht="15" collapsed="1" x14ac:dyDescent="0.35">
      <c r="A187" s="73" t="s">
        <v>188</v>
      </c>
    </row>
    <row r="188" spans="1:2" ht="15.5" hidden="1" outlineLevel="1" x14ac:dyDescent="0.35">
      <c r="A188" s="2"/>
      <c r="B188" s="72" t="s">
        <v>189</v>
      </c>
    </row>
    <row r="189" spans="1:2" ht="15" collapsed="1" x14ac:dyDescent="0.35">
      <c r="A189" s="73" t="s">
        <v>190</v>
      </c>
    </row>
    <row r="190" spans="1:2" ht="15.5" hidden="1" outlineLevel="1" x14ac:dyDescent="0.35">
      <c r="A190" s="2"/>
      <c r="B190" s="72" t="s">
        <v>191</v>
      </c>
    </row>
    <row r="191" spans="1:2" ht="15.5" hidden="1" outlineLevel="1" x14ac:dyDescent="0.35">
      <c r="A191" s="2"/>
      <c r="B191" s="72" t="s">
        <v>112</v>
      </c>
    </row>
    <row r="192" spans="1:2" ht="15.5" hidden="1" outlineLevel="1" x14ac:dyDescent="0.35">
      <c r="A192" s="2"/>
      <c r="B192" s="72" t="s">
        <v>114</v>
      </c>
    </row>
    <row r="193" spans="1:2" ht="15.5" hidden="1" outlineLevel="1" x14ac:dyDescent="0.35">
      <c r="A193" s="2"/>
      <c r="B193" s="72" t="s">
        <v>192</v>
      </c>
    </row>
    <row r="194" spans="1:2" ht="15.5" hidden="1" outlineLevel="1" x14ac:dyDescent="0.35">
      <c r="A194" s="2"/>
      <c r="B194" s="72" t="s">
        <v>193</v>
      </c>
    </row>
    <row r="195" spans="1:2" ht="15.5" hidden="1" outlineLevel="1" x14ac:dyDescent="0.35">
      <c r="A195" s="2"/>
      <c r="B195" s="72" t="s">
        <v>194</v>
      </c>
    </row>
    <row r="196" spans="1:2" ht="15.5" hidden="1" outlineLevel="1" x14ac:dyDescent="0.35">
      <c r="A196" s="2"/>
      <c r="B196" s="72" t="s">
        <v>195</v>
      </c>
    </row>
    <row r="197" spans="1:2" ht="15.5" hidden="1" outlineLevel="1" x14ac:dyDescent="0.35">
      <c r="A197" s="2"/>
      <c r="B197" s="72" t="s">
        <v>196</v>
      </c>
    </row>
    <row r="198" spans="1:2" ht="15.5" hidden="1" outlineLevel="1" x14ac:dyDescent="0.35">
      <c r="A198" s="2"/>
      <c r="B198" s="72" t="s">
        <v>197</v>
      </c>
    </row>
    <row r="199" spans="1:2" ht="15.5" hidden="1" outlineLevel="1" x14ac:dyDescent="0.35">
      <c r="A199" s="2"/>
      <c r="B199" s="72" t="s">
        <v>198</v>
      </c>
    </row>
    <row r="200" spans="1:2" ht="15" collapsed="1" x14ac:dyDescent="0.35">
      <c r="A200" s="73" t="s">
        <v>199</v>
      </c>
    </row>
    <row r="201" spans="1:2" ht="15.5" hidden="1" outlineLevel="1" x14ac:dyDescent="0.35">
      <c r="A201" s="2"/>
      <c r="B201" s="72" t="s">
        <v>200</v>
      </c>
    </row>
    <row r="202" spans="1:2" ht="15.5" hidden="1" outlineLevel="1" x14ac:dyDescent="0.35">
      <c r="A202" s="2"/>
      <c r="B202" s="72" t="s">
        <v>201</v>
      </c>
    </row>
    <row r="203" spans="1:2" ht="15" collapsed="1" x14ac:dyDescent="0.35">
      <c r="A203" s="73" t="s">
        <v>202</v>
      </c>
    </row>
    <row r="204" spans="1:2" ht="15.5" hidden="1" outlineLevel="1" x14ac:dyDescent="0.35">
      <c r="A204" s="2"/>
      <c r="B204" s="72" t="s">
        <v>75</v>
      </c>
    </row>
    <row r="205" spans="1:2" ht="15.5" hidden="1" outlineLevel="1" x14ac:dyDescent="0.35">
      <c r="A205" s="2"/>
      <c r="B205" s="72" t="s">
        <v>203</v>
      </c>
    </row>
    <row r="206" spans="1:2" ht="15" collapsed="1" x14ac:dyDescent="0.35">
      <c r="A206" s="73" t="s">
        <v>204</v>
      </c>
    </row>
    <row r="207" spans="1:2" ht="15.5" hidden="1" outlineLevel="1" x14ac:dyDescent="0.35">
      <c r="A207" s="2"/>
      <c r="B207" s="72" t="s">
        <v>205</v>
      </c>
    </row>
    <row r="208" spans="1:2" ht="15.5" hidden="1" outlineLevel="1" x14ac:dyDescent="0.35">
      <c r="A208" s="2"/>
      <c r="B208" s="72" t="s">
        <v>206</v>
      </c>
    </row>
    <row r="209" spans="1:2" ht="15" collapsed="1" x14ac:dyDescent="0.35">
      <c r="A209" s="73" t="s">
        <v>207</v>
      </c>
    </row>
    <row r="210" spans="1:2" ht="15.5" hidden="1" outlineLevel="1" x14ac:dyDescent="0.35">
      <c r="A210" s="2"/>
      <c r="B210" s="72" t="s">
        <v>208</v>
      </c>
    </row>
    <row r="211" spans="1:2" ht="15.5" hidden="1" outlineLevel="1" x14ac:dyDescent="0.35">
      <c r="A211" s="2"/>
      <c r="B211" s="72" t="s">
        <v>209</v>
      </c>
    </row>
    <row r="212" spans="1:2" ht="15.5" hidden="1" outlineLevel="1" x14ac:dyDescent="0.35">
      <c r="A212" s="2"/>
      <c r="B212" s="72" t="s">
        <v>210</v>
      </c>
    </row>
    <row r="213" spans="1:2" ht="15.5" hidden="1" outlineLevel="1" x14ac:dyDescent="0.35">
      <c r="A213" s="2"/>
      <c r="B213" s="72" t="s">
        <v>211</v>
      </c>
    </row>
    <row r="214" spans="1:2" ht="15.5" hidden="1" outlineLevel="1" x14ac:dyDescent="0.35">
      <c r="A214" s="2"/>
      <c r="B214" s="72" t="s">
        <v>47</v>
      </c>
    </row>
    <row r="215" spans="1:2" ht="15.5" hidden="1" outlineLevel="1" x14ac:dyDescent="0.35">
      <c r="A215" s="2"/>
      <c r="B215" s="72" t="s">
        <v>48</v>
      </c>
    </row>
    <row r="216" spans="1:2" ht="15.5" hidden="1" outlineLevel="1" x14ac:dyDescent="0.35">
      <c r="A216" s="2"/>
      <c r="B216" s="72" t="s">
        <v>212</v>
      </c>
    </row>
    <row r="217" spans="1:2" ht="15.5" hidden="1" outlineLevel="1" x14ac:dyDescent="0.35">
      <c r="A217" s="2"/>
      <c r="B217" s="72" t="s">
        <v>213</v>
      </c>
    </row>
    <row r="218" spans="1:2" ht="15.5" hidden="1" outlineLevel="1" x14ac:dyDescent="0.35">
      <c r="A218" s="2"/>
      <c r="B218" s="72" t="s">
        <v>214</v>
      </c>
    </row>
    <row r="219" spans="1:2" ht="15.5" hidden="1" outlineLevel="1" x14ac:dyDescent="0.35">
      <c r="A219" s="2"/>
      <c r="B219" s="72" t="s">
        <v>51</v>
      </c>
    </row>
    <row r="220" spans="1:2" ht="15" collapsed="1" x14ac:dyDescent="0.35">
      <c r="A220" s="73" t="s">
        <v>215</v>
      </c>
    </row>
    <row r="221" spans="1:2" ht="15.5" hidden="1" outlineLevel="1" x14ac:dyDescent="0.35">
      <c r="A221" s="2"/>
      <c r="B221" s="72" t="s">
        <v>81</v>
      </c>
    </row>
    <row r="222" spans="1:2" ht="15.5" hidden="1" outlineLevel="1" x14ac:dyDescent="0.35">
      <c r="A222" s="2"/>
      <c r="B222" s="72" t="s">
        <v>216</v>
      </c>
    </row>
    <row r="223" spans="1:2" ht="15.5" hidden="1" outlineLevel="1" x14ac:dyDescent="0.35">
      <c r="A223" s="2"/>
      <c r="B223" s="72" t="s">
        <v>217</v>
      </c>
    </row>
    <row r="224" spans="1:2" ht="15.5" hidden="1" outlineLevel="1" x14ac:dyDescent="0.35">
      <c r="A224" s="2"/>
      <c r="B224" s="72" t="s">
        <v>218</v>
      </c>
    </row>
    <row r="225" spans="1:2" ht="15.5" hidden="1" outlineLevel="1" x14ac:dyDescent="0.35">
      <c r="A225" s="2"/>
      <c r="B225" s="72" t="s">
        <v>219</v>
      </c>
    </row>
    <row r="226" spans="1:2" ht="15.5" hidden="1" outlineLevel="1" x14ac:dyDescent="0.35">
      <c r="A226" s="2"/>
      <c r="B226" s="72" t="s">
        <v>220</v>
      </c>
    </row>
    <row r="227" spans="1:2" ht="15.5" hidden="1" outlineLevel="1" x14ac:dyDescent="0.35">
      <c r="A227" s="2"/>
      <c r="B227" s="72" t="s">
        <v>85</v>
      </c>
    </row>
    <row r="228" spans="1:2" ht="15.5" hidden="1" outlineLevel="1" x14ac:dyDescent="0.35">
      <c r="A228" s="2"/>
      <c r="B228" s="72" t="s">
        <v>441</v>
      </c>
    </row>
    <row r="229" spans="1:2" ht="15" collapsed="1" x14ac:dyDescent="0.35">
      <c r="A229" s="73" t="s">
        <v>221</v>
      </c>
    </row>
    <row r="230" spans="1:2" ht="15.5" hidden="1" outlineLevel="1" x14ac:dyDescent="0.35">
      <c r="A230" s="2"/>
      <c r="B230" s="72" t="s">
        <v>222</v>
      </c>
    </row>
    <row r="231" spans="1:2" ht="15.5" hidden="1" outlineLevel="1" x14ac:dyDescent="0.35">
      <c r="A231" s="2"/>
      <c r="B231" s="72" t="s">
        <v>105</v>
      </c>
    </row>
    <row r="232" spans="1:2" ht="15.5" hidden="1" outlineLevel="1" x14ac:dyDescent="0.35">
      <c r="A232" s="2"/>
      <c r="B232" s="72" t="s">
        <v>107</v>
      </c>
    </row>
    <row r="233" spans="1:2" ht="15.5" hidden="1" outlineLevel="1" x14ac:dyDescent="0.35">
      <c r="A233" s="2"/>
      <c r="B233" s="72" t="s">
        <v>223</v>
      </c>
    </row>
    <row r="234" spans="1:2" ht="15.5" hidden="1" outlineLevel="1" x14ac:dyDescent="0.35">
      <c r="A234" s="2"/>
      <c r="B234" s="72" t="s">
        <v>109</v>
      </c>
    </row>
    <row r="235" spans="1:2" ht="15.5" hidden="1" outlineLevel="1" x14ac:dyDescent="0.35">
      <c r="A235" s="2"/>
      <c r="B235" s="72" t="s">
        <v>110</v>
      </c>
    </row>
    <row r="236" spans="1:2" ht="15" collapsed="1" x14ac:dyDescent="0.35">
      <c r="A236" s="73" t="s">
        <v>224</v>
      </c>
    </row>
    <row r="237" spans="1:2" ht="15.5" hidden="1" outlineLevel="1" x14ac:dyDescent="0.35">
      <c r="A237" s="2"/>
      <c r="B237" s="72" t="s">
        <v>225</v>
      </c>
    </row>
    <row r="238" spans="1:2" ht="15.5" hidden="1" outlineLevel="1" x14ac:dyDescent="0.35">
      <c r="A238" s="2"/>
      <c r="B238" s="72" t="s">
        <v>226</v>
      </c>
    </row>
    <row r="239" spans="1:2" ht="15.5" hidden="1" outlineLevel="1" x14ac:dyDescent="0.35">
      <c r="A239" s="2"/>
      <c r="B239" s="72" t="s">
        <v>227</v>
      </c>
    </row>
    <row r="240" spans="1:2" ht="15.5" collapsed="1" x14ac:dyDescent="0.35">
      <c r="A240" s="75" t="s">
        <v>228</v>
      </c>
    </row>
    <row r="241" spans="1:2" ht="15.5" hidden="1" outlineLevel="1" x14ac:dyDescent="0.35">
      <c r="A241" s="1"/>
      <c r="B241" s="72" t="s">
        <v>229</v>
      </c>
    </row>
    <row r="242" spans="1:2" ht="15.5" hidden="1" outlineLevel="1" x14ac:dyDescent="0.35">
      <c r="A242" s="1"/>
      <c r="B242" s="72" t="s">
        <v>135</v>
      </c>
    </row>
    <row r="243" spans="1:2" ht="15.5" hidden="1" outlineLevel="1" x14ac:dyDescent="0.35">
      <c r="A243" s="1"/>
      <c r="B243" s="72" t="s">
        <v>230</v>
      </c>
    </row>
    <row r="244" spans="1:2" ht="15.5" hidden="1" outlineLevel="1" x14ac:dyDescent="0.35">
      <c r="A244" s="1"/>
      <c r="B244" s="72" t="s">
        <v>231</v>
      </c>
    </row>
    <row r="245" spans="1:2" ht="15.5" hidden="1" outlineLevel="1" x14ac:dyDescent="0.35">
      <c r="A245" s="1"/>
      <c r="B245" s="72" t="s">
        <v>232</v>
      </c>
    </row>
    <row r="246" spans="1:2" ht="15.5" hidden="1" outlineLevel="1" x14ac:dyDescent="0.35">
      <c r="A246" s="1"/>
      <c r="B246" s="72" t="s">
        <v>233</v>
      </c>
    </row>
    <row r="247" spans="1:2" ht="15.5" hidden="1" outlineLevel="1" x14ac:dyDescent="0.35">
      <c r="A247" s="1"/>
      <c r="B247" s="72" t="s">
        <v>234</v>
      </c>
    </row>
    <row r="248" spans="1:2" ht="15.5" collapsed="1" x14ac:dyDescent="0.35">
      <c r="A248" s="1"/>
    </row>
  </sheetData>
  <mergeCells count="2">
    <mergeCell ref="A119:U119"/>
    <mergeCell ref="A1:U1"/>
  </mergeCells>
  <pageMargins left="0.7" right="0.7" top="0.75" bottom="0.75" header="0.3" footer="0.3"/>
  <pageSetup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6"/>
  <sheetViews>
    <sheetView topLeftCell="D1" workbookViewId="0">
      <pane ySplit="1" topLeftCell="A2" activePane="bottomLeft" state="frozen"/>
      <selection pane="bottomLeft" activeCell="J19" sqref="A1:XFD1048576"/>
    </sheetView>
  </sheetViews>
  <sheetFormatPr defaultRowHeight="14.5" x14ac:dyDescent="0.35"/>
  <cols>
    <col min="1" max="1" width="57.453125" bestFit="1" customWidth="1"/>
    <col min="2" max="2" width="48.7265625" bestFit="1" customWidth="1"/>
    <col min="3" max="3" width="26.26953125" bestFit="1" customWidth="1"/>
    <col min="4" max="4" width="17.54296875" style="44" bestFit="1" customWidth="1"/>
    <col min="5" max="5" width="19.81640625" bestFit="1" customWidth="1"/>
    <col min="6" max="6" width="16.1796875" style="44" bestFit="1" customWidth="1"/>
    <col min="7" max="7" width="19.453125" style="29" bestFit="1" customWidth="1"/>
    <col min="8" max="8" width="20.26953125" style="29" bestFit="1" customWidth="1"/>
    <col min="10" max="10" width="57.453125" bestFit="1" customWidth="1"/>
    <col min="11" max="11" width="6.1796875" bestFit="1" customWidth="1"/>
    <col min="12" max="12" width="7" bestFit="1" customWidth="1"/>
    <col min="13" max="13" width="19.453125" bestFit="1" customWidth="1"/>
    <col min="14" max="14" width="20.26953125" bestFit="1" customWidth="1"/>
    <col min="16" max="16" width="59.54296875" bestFit="1" customWidth="1"/>
    <col min="17" max="17" width="21" bestFit="1" customWidth="1"/>
    <col min="18" max="18" width="20.26953125" bestFit="1" customWidth="1"/>
    <col min="19" max="19" width="13.453125" bestFit="1" customWidth="1"/>
    <col min="20" max="20" width="24" bestFit="1" customWidth="1"/>
    <col min="21" max="21" width="11.81640625" bestFit="1" customWidth="1"/>
    <col min="22" max="22" width="9.7265625" bestFit="1" customWidth="1"/>
    <col min="23" max="23" width="9.54296875" bestFit="1" customWidth="1"/>
    <col min="24" max="24" width="12" bestFit="1" customWidth="1"/>
    <col min="25" max="25" width="7.81640625" bestFit="1" customWidth="1"/>
    <col min="26" max="26" width="14.81640625" bestFit="1" customWidth="1"/>
    <col min="27" max="27" width="7" bestFit="1" customWidth="1"/>
    <col min="28" max="28" width="17.7265625" bestFit="1" customWidth="1"/>
    <col min="29" max="29" width="9.26953125" bestFit="1" customWidth="1"/>
    <col min="30" max="30" width="22.54296875" bestFit="1" customWidth="1"/>
    <col min="31" max="31" width="45.7265625" bestFit="1" customWidth="1"/>
    <col min="32" max="32" width="39.7265625" bestFit="1" customWidth="1"/>
    <col min="33" max="33" width="7.26953125" bestFit="1" customWidth="1"/>
    <col min="34" max="34" width="10.7265625" bestFit="1" customWidth="1"/>
  </cols>
  <sheetData>
    <row r="1" spans="1:34" ht="58.9" customHeight="1" x14ac:dyDescent="0.35">
      <c r="A1" s="79" t="s">
        <v>385</v>
      </c>
      <c r="B1" s="79"/>
      <c r="C1" s="79"/>
      <c r="D1" s="79"/>
      <c r="E1" s="79"/>
      <c r="F1" s="79"/>
      <c r="G1" s="79"/>
      <c r="H1" s="79"/>
      <c r="J1" s="79" t="s">
        <v>386</v>
      </c>
      <c r="K1" s="79"/>
      <c r="L1" s="79"/>
      <c r="P1" s="79" t="s">
        <v>387</v>
      </c>
      <c r="Q1" s="79"/>
      <c r="R1" s="79"/>
      <c r="S1" s="79"/>
      <c r="T1" s="79"/>
      <c r="U1" s="79"/>
      <c r="V1" s="79"/>
      <c r="W1" s="79"/>
      <c r="X1" s="79"/>
      <c r="Y1" s="79"/>
      <c r="Z1" s="79"/>
      <c r="AA1" s="79"/>
      <c r="AB1" s="79"/>
      <c r="AC1" s="79"/>
      <c r="AD1" s="79"/>
      <c r="AE1" s="79"/>
      <c r="AF1" s="79"/>
      <c r="AG1" s="79"/>
      <c r="AH1" s="79"/>
    </row>
    <row r="2" spans="1:34" x14ac:dyDescent="0.35">
      <c r="A2" s="8" t="s">
        <v>238</v>
      </c>
      <c r="B2" s="8" t="s">
        <v>239</v>
      </c>
      <c r="C2" s="8" t="s">
        <v>299</v>
      </c>
      <c r="D2" s="41" t="s">
        <v>241</v>
      </c>
      <c r="E2" s="8" t="s">
        <v>300</v>
      </c>
      <c r="F2" s="41" t="s">
        <v>301</v>
      </c>
      <c r="G2" s="4" t="s">
        <v>302</v>
      </c>
      <c r="H2" s="4" t="s">
        <v>303</v>
      </c>
      <c r="J2" s="8" t="s">
        <v>238</v>
      </c>
      <c r="K2" s="8" t="s">
        <v>248</v>
      </c>
      <c r="L2" s="8" t="s">
        <v>304</v>
      </c>
      <c r="P2" s="6" t="s">
        <v>336</v>
      </c>
      <c r="Q2" s="8" t="s">
        <v>265</v>
      </c>
      <c r="R2" s="8" t="s">
        <v>319</v>
      </c>
      <c r="S2" s="8" t="s">
        <v>321</v>
      </c>
      <c r="T2" s="8" t="s">
        <v>324</v>
      </c>
      <c r="U2" s="8" t="s">
        <v>316</v>
      </c>
      <c r="V2" s="8" t="s">
        <v>315</v>
      </c>
      <c r="W2" s="8" t="s">
        <v>322</v>
      </c>
      <c r="X2" s="8" t="s">
        <v>327</v>
      </c>
      <c r="Y2" s="8" t="s">
        <v>329</v>
      </c>
      <c r="Z2" s="8" t="s">
        <v>318</v>
      </c>
      <c r="AA2" s="8" t="s">
        <v>328</v>
      </c>
      <c r="AB2" s="8" t="s">
        <v>332</v>
      </c>
      <c r="AC2" s="8" t="s">
        <v>325</v>
      </c>
      <c r="AD2" s="8" t="s">
        <v>323</v>
      </c>
      <c r="AE2" s="8" t="s">
        <v>320</v>
      </c>
      <c r="AF2" s="8" t="s">
        <v>326</v>
      </c>
      <c r="AG2" s="8" t="s">
        <v>313</v>
      </c>
      <c r="AH2" s="8" t="s">
        <v>283</v>
      </c>
    </row>
    <row r="3" spans="1:34" x14ac:dyDescent="0.35">
      <c r="A3" s="96" t="s">
        <v>265</v>
      </c>
      <c r="B3" s="30" t="s">
        <v>114</v>
      </c>
      <c r="C3" s="10">
        <v>2</v>
      </c>
      <c r="D3" s="11">
        <f>C3/$E$3</f>
        <v>0.66666666666666663</v>
      </c>
      <c r="E3" s="86">
        <v>3</v>
      </c>
      <c r="F3" s="87">
        <f>E3/SUM(E3:E28)</f>
        <v>4.8387096774193547E-2</v>
      </c>
      <c r="G3" s="88">
        <v>9118.39</v>
      </c>
      <c r="H3" s="88">
        <f>G3*F3</f>
        <v>441.21241935483869</v>
      </c>
      <c r="J3" s="9" t="s">
        <v>282</v>
      </c>
      <c r="K3" s="10">
        <v>2</v>
      </c>
      <c r="L3" s="11">
        <v>1</v>
      </c>
      <c r="P3" s="52" t="s">
        <v>265</v>
      </c>
      <c r="Q3" s="11">
        <v>0.66666666666666663</v>
      </c>
      <c r="R3" s="11">
        <v>0.33333333333333331</v>
      </c>
      <c r="S3" s="11">
        <v>0</v>
      </c>
      <c r="T3" s="11">
        <v>0</v>
      </c>
      <c r="U3" s="11">
        <v>0</v>
      </c>
      <c r="V3" s="11">
        <v>0</v>
      </c>
      <c r="W3" s="11">
        <v>0</v>
      </c>
      <c r="X3" s="11">
        <v>0</v>
      </c>
      <c r="Y3" s="11">
        <v>0</v>
      </c>
      <c r="Z3" s="11">
        <v>0</v>
      </c>
      <c r="AA3" s="11">
        <v>0</v>
      </c>
      <c r="AB3" s="11">
        <v>0</v>
      </c>
      <c r="AC3" s="11">
        <v>0</v>
      </c>
      <c r="AD3" s="11">
        <v>0</v>
      </c>
      <c r="AE3" s="11">
        <v>0</v>
      </c>
      <c r="AF3" s="11">
        <v>0</v>
      </c>
      <c r="AG3" s="11">
        <v>0</v>
      </c>
      <c r="AH3" s="41">
        <v>1</v>
      </c>
    </row>
    <row r="4" spans="1:34" x14ac:dyDescent="0.35">
      <c r="A4" s="96"/>
      <c r="B4" s="30" t="s">
        <v>194</v>
      </c>
      <c r="C4" s="10">
        <v>1</v>
      </c>
      <c r="D4" s="11">
        <f>C4/$E$3</f>
        <v>0.33333333333333331</v>
      </c>
      <c r="E4" s="86"/>
      <c r="F4" s="87"/>
      <c r="G4" s="88"/>
      <c r="H4" s="88"/>
      <c r="J4" s="9" t="s">
        <v>305</v>
      </c>
      <c r="K4" s="10">
        <v>5</v>
      </c>
      <c r="L4" s="11">
        <v>0.7142857142857143</v>
      </c>
      <c r="P4" s="52" t="s">
        <v>267</v>
      </c>
      <c r="Q4" s="11">
        <v>0</v>
      </c>
      <c r="R4" s="11">
        <v>0</v>
      </c>
      <c r="S4" s="11">
        <v>0</v>
      </c>
      <c r="T4" s="11">
        <v>0</v>
      </c>
      <c r="U4" s="11">
        <v>0</v>
      </c>
      <c r="V4" s="11">
        <v>0</v>
      </c>
      <c r="W4" s="11">
        <v>0</v>
      </c>
      <c r="X4" s="11">
        <v>0</v>
      </c>
      <c r="Y4" s="11">
        <v>0</v>
      </c>
      <c r="Z4" s="11">
        <v>0</v>
      </c>
      <c r="AA4" s="11">
        <v>0</v>
      </c>
      <c r="AB4" s="11">
        <v>0</v>
      </c>
      <c r="AC4" s="11">
        <v>0</v>
      </c>
      <c r="AD4" s="11">
        <v>0</v>
      </c>
      <c r="AE4" s="11">
        <v>0.5</v>
      </c>
      <c r="AF4" s="11">
        <v>0</v>
      </c>
      <c r="AG4" s="11">
        <v>0.5</v>
      </c>
      <c r="AH4" s="41">
        <v>1</v>
      </c>
    </row>
    <row r="5" spans="1:34" x14ac:dyDescent="0.35">
      <c r="A5" s="97" t="s">
        <v>267</v>
      </c>
      <c r="B5" s="31" t="s">
        <v>71</v>
      </c>
      <c r="C5" s="32">
        <v>4</v>
      </c>
      <c r="D5" s="33">
        <f>C5/$E$5</f>
        <v>0.66666666666666663</v>
      </c>
      <c r="E5" s="98">
        <v>6</v>
      </c>
      <c r="F5" s="99">
        <f>E5/SUM(E5:E31)</f>
        <v>0.10169491525423729</v>
      </c>
      <c r="G5" s="100">
        <v>14540.378333333332</v>
      </c>
      <c r="H5" s="100">
        <f>G5*F5</f>
        <v>1478.6825423728812</v>
      </c>
      <c r="J5" s="9" t="s">
        <v>264</v>
      </c>
      <c r="K5" s="10">
        <v>13</v>
      </c>
      <c r="L5" s="11">
        <v>0.28260869565217389</v>
      </c>
      <c r="P5" s="52" t="s">
        <v>269</v>
      </c>
      <c r="Q5" s="11">
        <v>0.2857142857142857</v>
      </c>
      <c r="R5" s="11">
        <v>0</v>
      </c>
      <c r="S5" s="11">
        <v>0</v>
      </c>
      <c r="T5" s="11">
        <v>0</v>
      </c>
      <c r="U5" s="11">
        <v>0</v>
      </c>
      <c r="V5" s="11">
        <v>0.2857142857142857</v>
      </c>
      <c r="W5" s="11">
        <v>0</v>
      </c>
      <c r="X5" s="11">
        <v>0</v>
      </c>
      <c r="Y5" s="11">
        <v>0</v>
      </c>
      <c r="Z5" s="11">
        <v>0</v>
      </c>
      <c r="AA5" s="11">
        <v>0</v>
      </c>
      <c r="AB5" s="11">
        <v>0</v>
      </c>
      <c r="AC5" s="11">
        <v>0</v>
      </c>
      <c r="AD5" s="11">
        <v>0.14285714285714285</v>
      </c>
      <c r="AE5" s="11">
        <v>0.14285714285714285</v>
      </c>
      <c r="AF5" s="11">
        <v>0</v>
      </c>
      <c r="AG5" s="11">
        <v>0.14285714285714285</v>
      </c>
      <c r="AH5" s="41">
        <v>1</v>
      </c>
    </row>
    <row r="6" spans="1:34" x14ac:dyDescent="0.35">
      <c r="A6" s="97"/>
      <c r="B6" s="31" t="s">
        <v>73</v>
      </c>
      <c r="C6" s="32">
        <v>2</v>
      </c>
      <c r="D6" s="33">
        <f>C6/$E$5</f>
        <v>0.33333333333333331</v>
      </c>
      <c r="E6" s="98"/>
      <c r="F6" s="99"/>
      <c r="G6" s="100"/>
      <c r="H6" s="100"/>
      <c r="J6" s="9" t="s">
        <v>309</v>
      </c>
      <c r="K6" s="10">
        <v>2</v>
      </c>
      <c r="L6" s="11">
        <v>0.22222222222222221</v>
      </c>
      <c r="P6" s="52" t="s">
        <v>264</v>
      </c>
      <c r="Q6" s="11">
        <v>0</v>
      </c>
      <c r="R6" s="11">
        <v>0</v>
      </c>
      <c r="S6" s="11">
        <v>7.6923076923076927E-2</v>
      </c>
      <c r="T6" s="11">
        <v>0.15384615384615385</v>
      </c>
      <c r="U6" s="11">
        <v>7.6923076923076927E-2</v>
      </c>
      <c r="V6" s="11">
        <v>0</v>
      </c>
      <c r="W6" s="11">
        <v>7.6923076923076927E-2</v>
      </c>
      <c r="X6" s="11">
        <v>7.6923076923076927E-2</v>
      </c>
      <c r="Y6" s="11">
        <v>0.15384615384615385</v>
      </c>
      <c r="Z6" s="11">
        <v>7.6923076923076927E-2</v>
      </c>
      <c r="AA6" s="11">
        <v>0</v>
      </c>
      <c r="AB6" s="11">
        <v>0</v>
      </c>
      <c r="AC6" s="11">
        <v>0.15384615384615385</v>
      </c>
      <c r="AD6" s="11">
        <v>7.6923076923076927E-2</v>
      </c>
      <c r="AE6" s="11">
        <v>0</v>
      </c>
      <c r="AF6" s="11">
        <v>7.6923076923076927E-2</v>
      </c>
      <c r="AG6" s="11">
        <v>0</v>
      </c>
      <c r="AH6" s="41">
        <v>1</v>
      </c>
    </row>
    <row r="7" spans="1:34" x14ac:dyDescent="0.35">
      <c r="A7" s="96" t="s">
        <v>269</v>
      </c>
      <c r="B7" s="30" t="s">
        <v>158</v>
      </c>
      <c r="C7" s="10">
        <v>1</v>
      </c>
      <c r="D7" s="11">
        <f>C7/$E$7</f>
        <v>0.14285714285714285</v>
      </c>
      <c r="E7" s="86">
        <v>7</v>
      </c>
      <c r="F7" s="87">
        <f>E7/SUM(E7:E34)</f>
        <v>0.13207547169811321</v>
      </c>
      <c r="G7" s="88">
        <v>2321.2400000000002</v>
      </c>
      <c r="H7" s="88">
        <f>G7*F7</f>
        <v>306.57886792452831</v>
      </c>
      <c r="J7" s="9" t="s">
        <v>273</v>
      </c>
      <c r="K7" s="10">
        <v>7</v>
      </c>
      <c r="L7" s="11">
        <v>0.21212121212121213</v>
      </c>
      <c r="P7" s="52" t="s">
        <v>273</v>
      </c>
      <c r="Q7" s="11">
        <v>0</v>
      </c>
      <c r="R7" s="11">
        <v>0</v>
      </c>
      <c r="S7" s="11">
        <v>0.14285714285714285</v>
      </c>
      <c r="T7" s="11">
        <v>0</v>
      </c>
      <c r="U7" s="11">
        <v>0.14285714285714285</v>
      </c>
      <c r="V7" s="11">
        <v>0.5714285714285714</v>
      </c>
      <c r="W7" s="11">
        <v>0</v>
      </c>
      <c r="X7" s="11">
        <v>0</v>
      </c>
      <c r="Y7" s="11">
        <v>0</v>
      </c>
      <c r="Z7" s="11">
        <v>0</v>
      </c>
      <c r="AA7" s="11">
        <v>0</v>
      </c>
      <c r="AB7" s="11">
        <v>0</v>
      </c>
      <c r="AC7" s="11">
        <v>0</v>
      </c>
      <c r="AD7" s="11">
        <v>0</v>
      </c>
      <c r="AE7" s="11">
        <v>0</v>
      </c>
      <c r="AF7" s="11">
        <v>0</v>
      </c>
      <c r="AG7" s="11">
        <v>0.14285714285714285</v>
      </c>
      <c r="AH7" s="41">
        <v>1</v>
      </c>
    </row>
    <row r="8" spans="1:34" x14ac:dyDescent="0.35">
      <c r="A8" s="96"/>
      <c r="B8" s="30" t="s">
        <v>62</v>
      </c>
      <c r="C8" s="10">
        <v>6</v>
      </c>
      <c r="D8" s="11">
        <f>C8/$E$7</f>
        <v>0.8571428571428571</v>
      </c>
      <c r="E8" s="86"/>
      <c r="F8" s="87"/>
      <c r="G8" s="88"/>
      <c r="H8" s="88"/>
      <c r="J8" s="9" t="s">
        <v>279</v>
      </c>
      <c r="K8" s="10">
        <v>3</v>
      </c>
      <c r="L8" s="11">
        <v>0.2</v>
      </c>
      <c r="P8" s="52" t="s">
        <v>83</v>
      </c>
      <c r="Q8" s="11">
        <v>0</v>
      </c>
      <c r="R8" s="11">
        <v>0</v>
      </c>
      <c r="S8" s="11">
        <v>1</v>
      </c>
      <c r="T8" s="11">
        <v>0</v>
      </c>
      <c r="U8" s="11">
        <v>0</v>
      </c>
      <c r="V8" s="11">
        <v>0</v>
      </c>
      <c r="W8" s="11">
        <v>0</v>
      </c>
      <c r="X8" s="11">
        <v>0</v>
      </c>
      <c r="Y8" s="11">
        <v>0</v>
      </c>
      <c r="Z8" s="11">
        <v>0</v>
      </c>
      <c r="AA8" s="11">
        <v>0</v>
      </c>
      <c r="AB8" s="11">
        <v>0</v>
      </c>
      <c r="AC8" s="11">
        <v>0</v>
      </c>
      <c r="AD8" s="11">
        <v>0</v>
      </c>
      <c r="AE8" s="11">
        <v>0</v>
      </c>
      <c r="AF8" s="11">
        <v>0</v>
      </c>
      <c r="AG8" s="11">
        <v>0</v>
      </c>
      <c r="AH8" s="41">
        <v>1</v>
      </c>
    </row>
    <row r="9" spans="1:34" x14ac:dyDescent="0.35">
      <c r="A9" s="97" t="s">
        <v>264</v>
      </c>
      <c r="B9" s="31" t="s">
        <v>28</v>
      </c>
      <c r="C9" s="32">
        <v>3</v>
      </c>
      <c r="D9" s="33">
        <f>C9/$E$9</f>
        <v>0.23076923076923078</v>
      </c>
      <c r="E9" s="98">
        <v>13</v>
      </c>
      <c r="F9" s="99">
        <f>E9/SUM(E9:E37)</f>
        <v>0.28260869565217389</v>
      </c>
      <c r="G9" s="100">
        <v>17695.218461538465</v>
      </c>
      <c r="H9" s="100">
        <f>G9*F9</f>
        <v>5000.8226086956529</v>
      </c>
      <c r="J9" s="9" t="s">
        <v>307</v>
      </c>
      <c r="K9" s="10">
        <v>2</v>
      </c>
      <c r="L9" s="11">
        <v>0.18181818181818182</v>
      </c>
      <c r="P9" s="52" t="s">
        <v>266</v>
      </c>
      <c r="Q9" s="11">
        <v>0</v>
      </c>
      <c r="R9" s="11">
        <v>0</v>
      </c>
      <c r="S9" s="11">
        <v>0</v>
      </c>
      <c r="T9" s="11">
        <v>0</v>
      </c>
      <c r="U9" s="11">
        <v>0</v>
      </c>
      <c r="V9" s="11">
        <v>0.33333333333333331</v>
      </c>
      <c r="W9" s="11">
        <v>0</v>
      </c>
      <c r="X9" s="11">
        <v>0</v>
      </c>
      <c r="Y9" s="11">
        <v>0</v>
      </c>
      <c r="Z9" s="11">
        <v>0</v>
      </c>
      <c r="AA9" s="11">
        <v>0</v>
      </c>
      <c r="AB9" s="11">
        <v>0</v>
      </c>
      <c r="AC9" s="11">
        <v>0</v>
      </c>
      <c r="AD9" s="11">
        <v>0</v>
      </c>
      <c r="AE9" s="11">
        <v>0</v>
      </c>
      <c r="AF9" s="11">
        <v>0</v>
      </c>
      <c r="AG9" s="11">
        <v>0.66666666666666663</v>
      </c>
      <c r="AH9" s="41">
        <v>1</v>
      </c>
    </row>
    <row r="10" spans="1:34" x14ac:dyDescent="0.35">
      <c r="A10" s="97"/>
      <c r="B10" s="31" t="s">
        <v>141</v>
      </c>
      <c r="C10" s="32">
        <v>1</v>
      </c>
      <c r="D10" s="33">
        <f t="shared" ref="D10:D13" si="0">C10/$E$9</f>
        <v>7.6923076923076927E-2</v>
      </c>
      <c r="E10" s="98"/>
      <c r="F10" s="99"/>
      <c r="G10" s="100"/>
      <c r="H10" s="100"/>
      <c r="J10" s="9" t="s">
        <v>256</v>
      </c>
      <c r="K10" s="10">
        <v>3</v>
      </c>
      <c r="L10" s="11">
        <v>0.16666666666666666</v>
      </c>
      <c r="P10" s="52" t="s">
        <v>276</v>
      </c>
      <c r="Q10" s="11">
        <v>0</v>
      </c>
      <c r="R10" s="11">
        <v>0</v>
      </c>
      <c r="S10" s="11">
        <v>0</v>
      </c>
      <c r="T10" s="11">
        <v>0</v>
      </c>
      <c r="U10" s="11">
        <v>0</v>
      </c>
      <c r="V10" s="11">
        <v>0.5</v>
      </c>
      <c r="W10" s="11">
        <v>0</v>
      </c>
      <c r="X10" s="11">
        <v>0</v>
      </c>
      <c r="Y10" s="11">
        <v>0</v>
      </c>
      <c r="Z10" s="11">
        <v>0</v>
      </c>
      <c r="AA10" s="11">
        <v>0</v>
      </c>
      <c r="AB10" s="11">
        <v>0</v>
      </c>
      <c r="AC10" s="11">
        <v>0</v>
      </c>
      <c r="AD10" s="11">
        <v>0</v>
      </c>
      <c r="AE10" s="11">
        <v>0</v>
      </c>
      <c r="AF10" s="11">
        <v>0</v>
      </c>
      <c r="AG10" s="11">
        <v>0.5</v>
      </c>
      <c r="AH10" s="41">
        <v>1</v>
      </c>
    </row>
    <row r="11" spans="1:34" x14ac:dyDescent="0.35">
      <c r="A11" s="97"/>
      <c r="B11" s="31" t="s">
        <v>143</v>
      </c>
      <c r="C11" s="32">
        <v>3</v>
      </c>
      <c r="D11" s="33">
        <f t="shared" si="0"/>
        <v>0.23076923076923078</v>
      </c>
      <c r="E11" s="98"/>
      <c r="F11" s="99"/>
      <c r="G11" s="100"/>
      <c r="H11" s="100"/>
      <c r="J11" s="9" t="s">
        <v>269</v>
      </c>
      <c r="K11" s="10">
        <v>7</v>
      </c>
      <c r="L11" s="11">
        <v>0.13207547169811321</v>
      </c>
      <c r="P11" s="52" t="s">
        <v>256</v>
      </c>
      <c r="Q11" s="11">
        <v>0</v>
      </c>
      <c r="R11" s="11">
        <v>0</v>
      </c>
      <c r="S11" s="11">
        <v>0</v>
      </c>
      <c r="T11" s="11">
        <v>0</v>
      </c>
      <c r="U11" s="11">
        <v>0</v>
      </c>
      <c r="V11" s="11">
        <v>0</v>
      </c>
      <c r="W11" s="11">
        <v>0</v>
      </c>
      <c r="X11" s="11">
        <v>0</v>
      </c>
      <c r="Y11" s="11">
        <v>0</v>
      </c>
      <c r="Z11" s="11">
        <v>0</v>
      </c>
      <c r="AA11" s="11">
        <v>0</v>
      </c>
      <c r="AB11" s="11">
        <v>0.33333333333333331</v>
      </c>
      <c r="AC11" s="11">
        <v>0.33333333333333331</v>
      </c>
      <c r="AD11" s="11">
        <v>0.33333333333333331</v>
      </c>
      <c r="AE11" s="11">
        <v>0</v>
      </c>
      <c r="AF11" s="11">
        <v>0</v>
      </c>
      <c r="AG11" s="11">
        <v>0</v>
      </c>
      <c r="AH11" s="41">
        <v>1</v>
      </c>
    </row>
    <row r="12" spans="1:34" x14ac:dyDescent="0.35">
      <c r="A12" s="97"/>
      <c r="B12" s="31" t="s">
        <v>149</v>
      </c>
      <c r="C12" s="32">
        <v>1</v>
      </c>
      <c r="D12" s="33">
        <f t="shared" si="0"/>
        <v>7.6923076923076927E-2</v>
      </c>
      <c r="E12" s="98"/>
      <c r="F12" s="99"/>
      <c r="G12" s="100"/>
      <c r="H12" s="100"/>
      <c r="J12" s="9" t="s">
        <v>266</v>
      </c>
      <c r="K12" s="10">
        <v>3</v>
      </c>
      <c r="L12" s="11">
        <v>0.13043478260869565</v>
      </c>
      <c r="P12" s="52" t="s">
        <v>279</v>
      </c>
      <c r="Q12" s="11">
        <v>0</v>
      </c>
      <c r="R12" s="11">
        <v>0</v>
      </c>
      <c r="S12" s="11">
        <v>0</v>
      </c>
      <c r="T12" s="11">
        <v>0</v>
      </c>
      <c r="U12" s="11">
        <v>0</v>
      </c>
      <c r="V12" s="11">
        <v>0</v>
      </c>
      <c r="W12" s="11">
        <v>0</v>
      </c>
      <c r="X12" s="11">
        <v>1</v>
      </c>
      <c r="Y12" s="11">
        <v>0</v>
      </c>
      <c r="Z12" s="11">
        <v>0</v>
      </c>
      <c r="AA12" s="11">
        <v>0</v>
      </c>
      <c r="AB12" s="11">
        <v>0</v>
      </c>
      <c r="AC12" s="11">
        <v>0</v>
      </c>
      <c r="AD12" s="11">
        <v>0</v>
      </c>
      <c r="AE12" s="11">
        <v>0</v>
      </c>
      <c r="AF12" s="11">
        <v>0</v>
      </c>
      <c r="AG12" s="11">
        <v>0</v>
      </c>
      <c r="AH12" s="41">
        <v>1</v>
      </c>
    </row>
    <row r="13" spans="1:34" x14ac:dyDescent="0.35">
      <c r="A13" s="97"/>
      <c r="B13" s="31" t="s">
        <v>152</v>
      </c>
      <c r="C13" s="32">
        <v>5</v>
      </c>
      <c r="D13" s="33">
        <f t="shared" si="0"/>
        <v>0.38461538461538464</v>
      </c>
      <c r="E13" s="98"/>
      <c r="F13" s="99"/>
      <c r="G13" s="100"/>
      <c r="H13" s="100"/>
      <c r="J13" s="9" t="s">
        <v>83</v>
      </c>
      <c r="K13" s="10">
        <v>3</v>
      </c>
      <c r="L13" s="11">
        <v>0.11538461538461539</v>
      </c>
      <c r="P13" s="52" t="s">
        <v>275</v>
      </c>
      <c r="Q13" s="11">
        <v>0</v>
      </c>
      <c r="R13" s="11">
        <v>0</v>
      </c>
      <c r="S13" s="11">
        <v>0</v>
      </c>
      <c r="T13" s="11">
        <v>0</v>
      </c>
      <c r="U13" s="11">
        <v>1</v>
      </c>
      <c r="V13" s="11">
        <v>0</v>
      </c>
      <c r="W13" s="11">
        <v>0</v>
      </c>
      <c r="X13" s="11">
        <v>0</v>
      </c>
      <c r="Y13" s="11">
        <v>0</v>
      </c>
      <c r="Z13" s="11">
        <v>0</v>
      </c>
      <c r="AA13" s="11">
        <v>0</v>
      </c>
      <c r="AB13" s="11">
        <v>0</v>
      </c>
      <c r="AC13" s="11">
        <v>0</v>
      </c>
      <c r="AD13" s="11">
        <v>0</v>
      </c>
      <c r="AE13" s="11">
        <v>0</v>
      </c>
      <c r="AF13" s="11">
        <v>0</v>
      </c>
      <c r="AG13" s="11">
        <v>0</v>
      </c>
      <c r="AH13" s="41">
        <v>1</v>
      </c>
    </row>
    <row r="14" spans="1:34" x14ac:dyDescent="0.35">
      <c r="A14" s="96" t="s">
        <v>273</v>
      </c>
      <c r="B14" s="30" t="s">
        <v>173</v>
      </c>
      <c r="C14" s="10">
        <v>3</v>
      </c>
      <c r="D14" s="11">
        <f>C14/$E$14</f>
        <v>0.42857142857142855</v>
      </c>
      <c r="E14" s="86">
        <v>7</v>
      </c>
      <c r="F14" s="87">
        <f>E14/SUM(E14:E43)</f>
        <v>0.21212121212121213</v>
      </c>
      <c r="G14" s="88">
        <v>14313.657142857144</v>
      </c>
      <c r="H14" s="88">
        <f>G14*F14</f>
        <v>3036.2303030303033</v>
      </c>
      <c r="J14" s="9" t="s">
        <v>267</v>
      </c>
      <c r="K14" s="10">
        <v>6</v>
      </c>
      <c r="L14" s="11">
        <v>0.10169491525423729</v>
      </c>
      <c r="P14" s="52" t="s">
        <v>307</v>
      </c>
      <c r="Q14" s="11">
        <v>0</v>
      </c>
      <c r="R14" s="11">
        <v>0</v>
      </c>
      <c r="S14" s="11">
        <v>0</v>
      </c>
      <c r="T14" s="11">
        <v>0</v>
      </c>
      <c r="U14" s="11">
        <v>0</v>
      </c>
      <c r="V14" s="11">
        <v>0</v>
      </c>
      <c r="W14" s="11">
        <v>0</v>
      </c>
      <c r="X14" s="11">
        <v>0</v>
      </c>
      <c r="Y14" s="11">
        <v>0</v>
      </c>
      <c r="Z14" s="11">
        <v>0</v>
      </c>
      <c r="AA14" s="11">
        <v>1</v>
      </c>
      <c r="AB14" s="11">
        <v>0</v>
      </c>
      <c r="AC14" s="11">
        <v>0</v>
      </c>
      <c r="AD14" s="11">
        <v>0</v>
      </c>
      <c r="AE14" s="11">
        <v>0</v>
      </c>
      <c r="AF14" s="11">
        <v>0</v>
      </c>
      <c r="AG14" s="11">
        <v>0</v>
      </c>
      <c r="AH14" s="41">
        <v>1</v>
      </c>
    </row>
    <row r="15" spans="1:34" x14ac:dyDescent="0.35">
      <c r="A15" s="96"/>
      <c r="B15" s="30" t="s">
        <v>101</v>
      </c>
      <c r="C15" s="10">
        <v>4</v>
      </c>
      <c r="D15" s="11">
        <f>C15/$E$14</f>
        <v>0.5714285714285714</v>
      </c>
      <c r="E15" s="86"/>
      <c r="F15" s="87"/>
      <c r="G15" s="88"/>
      <c r="H15" s="88"/>
      <c r="J15" s="9" t="s">
        <v>276</v>
      </c>
      <c r="K15" s="10">
        <v>2</v>
      </c>
      <c r="L15" s="11">
        <v>0.1</v>
      </c>
      <c r="P15" s="52" t="s">
        <v>309</v>
      </c>
      <c r="Q15" s="11">
        <v>0.5</v>
      </c>
      <c r="R15" s="11">
        <v>0</v>
      </c>
      <c r="S15" s="11">
        <v>0</v>
      </c>
      <c r="T15" s="11">
        <v>0</v>
      </c>
      <c r="U15" s="11">
        <v>0</v>
      </c>
      <c r="V15" s="11">
        <v>0</v>
      </c>
      <c r="W15" s="11">
        <v>0</v>
      </c>
      <c r="X15" s="11">
        <v>0.5</v>
      </c>
      <c r="Y15" s="11">
        <v>0</v>
      </c>
      <c r="Z15" s="11">
        <v>0</v>
      </c>
      <c r="AA15" s="11">
        <v>0</v>
      </c>
      <c r="AB15" s="11">
        <v>0</v>
      </c>
      <c r="AC15" s="11">
        <v>0</v>
      </c>
      <c r="AD15" s="11">
        <v>0</v>
      </c>
      <c r="AE15" s="11">
        <v>0</v>
      </c>
      <c r="AF15" s="11">
        <v>0</v>
      </c>
      <c r="AG15" s="11">
        <v>0</v>
      </c>
      <c r="AH15" s="41">
        <v>1</v>
      </c>
    </row>
    <row r="16" spans="1:34" x14ac:dyDescent="0.35">
      <c r="A16" s="31" t="s">
        <v>83</v>
      </c>
      <c r="B16" s="31" t="s">
        <v>200</v>
      </c>
      <c r="C16" s="32">
        <v>3</v>
      </c>
      <c r="D16" s="33">
        <f>C16/$E$16</f>
        <v>1</v>
      </c>
      <c r="E16" s="32">
        <v>3</v>
      </c>
      <c r="F16" s="33">
        <f>E16/SUM(E16:E46)</f>
        <v>0.11538461538461539</v>
      </c>
      <c r="G16" s="34">
        <v>9193.3666666666668</v>
      </c>
      <c r="H16" s="34">
        <f>G16*F16</f>
        <v>1060.773076923077</v>
      </c>
      <c r="J16" s="9" t="s">
        <v>275</v>
      </c>
      <c r="K16" s="10">
        <v>1</v>
      </c>
      <c r="L16" s="11">
        <v>8.3333333333333329E-2</v>
      </c>
      <c r="P16" s="52" t="s">
        <v>305</v>
      </c>
      <c r="Q16" s="11">
        <v>0</v>
      </c>
      <c r="R16" s="11">
        <v>0</v>
      </c>
      <c r="S16" s="11">
        <v>0</v>
      </c>
      <c r="T16" s="11">
        <v>0</v>
      </c>
      <c r="U16" s="11">
        <v>0</v>
      </c>
      <c r="V16" s="11">
        <v>0.2</v>
      </c>
      <c r="W16" s="11">
        <v>0</v>
      </c>
      <c r="X16" s="11">
        <v>0</v>
      </c>
      <c r="Y16" s="11">
        <v>0.2</v>
      </c>
      <c r="Z16" s="11">
        <v>0</v>
      </c>
      <c r="AA16" s="11">
        <v>0</v>
      </c>
      <c r="AB16" s="11">
        <v>0</v>
      </c>
      <c r="AC16" s="11">
        <v>0</v>
      </c>
      <c r="AD16" s="11">
        <v>0.2</v>
      </c>
      <c r="AE16" s="11">
        <v>0.2</v>
      </c>
      <c r="AF16" s="11">
        <v>0</v>
      </c>
      <c r="AG16" s="11">
        <v>0.2</v>
      </c>
      <c r="AH16" s="41">
        <v>1</v>
      </c>
    </row>
    <row r="17" spans="1:34" x14ac:dyDescent="0.35">
      <c r="A17" s="30" t="s">
        <v>266</v>
      </c>
      <c r="B17" s="30" t="s">
        <v>34</v>
      </c>
      <c r="C17" s="10">
        <v>3</v>
      </c>
      <c r="D17" s="11">
        <f>C17/$E$17</f>
        <v>1</v>
      </c>
      <c r="E17" s="10">
        <v>3</v>
      </c>
      <c r="F17" s="11">
        <f>E17/SUM(E17:E48)</f>
        <v>0.13043478260869565</v>
      </c>
      <c r="G17" s="12">
        <v>15075.5</v>
      </c>
      <c r="H17" s="12">
        <f>G17*F17</f>
        <v>1966.3695652173913</v>
      </c>
      <c r="P17" s="52" t="s">
        <v>282</v>
      </c>
      <c r="Q17" s="11">
        <v>0</v>
      </c>
      <c r="R17" s="11">
        <v>0</v>
      </c>
      <c r="S17" s="11">
        <v>0</v>
      </c>
      <c r="T17" s="11">
        <v>0</v>
      </c>
      <c r="U17" s="11">
        <v>0.5</v>
      </c>
      <c r="V17" s="11">
        <v>0</v>
      </c>
      <c r="W17" s="11">
        <v>0</v>
      </c>
      <c r="X17" s="11">
        <v>0</v>
      </c>
      <c r="Y17" s="11">
        <v>0</v>
      </c>
      <c r="Z17" s="11">
        <v>0</v>
      </c>
      <c r="AA17" s="11">
        <v>0</v>
      </c>
      <c r="AB17" s="11">
        <v>0</v>
      </c>
      <c r="AC17" s="11">
        <v>0</v>
      </c>
      <c r="AD17" s="11">
        <v>0</v>
      </c>
      <c r="AE17" s="11">
        <v>0</v>
      </c>
      <c r="AF17" s="11">
        <v>0</v>
      </c>
      <c r="AG17" s="11">
        <v>0.5</v>
      </c>
      <c r="AH17" s="41">
        <v>1</v>
      </c>
    </row>
    <row r="18" spans="1:34" ht="31.15" customHeight="1" x14ac:dyDescent="0.35">
      <c r="A18" s="31" t="s">
        <v>276</v>
      </c>
      <c r="B18" s="31" t="s">
        <v>78</v>
      </c>
      <c r="C18" s="32">
        <v>2</v>
      </c>
      <c r="D18" s="33">
        <f>C18/$E$18</f>
        <v>1</v>
      </c>
      <c r="E18" s="32">
        <v>2</v>
      </c>
      <c r="F18" s="33">
        <f>E18/SUM(E18:E50)</f>
        <v>0.1</v>
      </c>
      <c r="G18" s="34">
        <v>20269</v>
      </c>
      <c r="H18" s="34">
        <f>G18*F18</f>
        <v>2026.9</v>
      </c>
      <c r="J18" s="79" t="s">
        <v>388</v>
      </c>
      <c r="K18" s="79"/>
      <c r="L18" s="79"/>
      <c r="M18" s="79"/>
      <c r="N18" s="79"/>
      <c r="P18" s="53" t="s">
        <v>283</v>
      </c>
      <c r="Q18" s="41">
        <v>8.0645161290322578E-2</v>
      </c>
      <c r="R18" s="41">
        <v>1.6129032258064516E-2</v>
      </c>
      <c r="S18" s="41">
        <v>8.0645161290322578E-2</v>
      </c>
      <c r="T18" s="41">
        <v>3.2258064516129031E-2</v>
      </c>
      <c r="U18" s="41">
        <v>6.4516129032258063E-2</v>
      </c>
      <c r="V18" s="41">
        <v>0.14516129032258066</v>
      </c>
      <c r="W18" s="41">
        <v>1.6129032258064516E-2</v>
      </c>
      <c r="X18" s="41">
        <v>8.0645161290322578E-2</v>
      </c>
      <c r="Y18" s="41">
        <v>4.8387096774193547E-2</v>
      </c>
      <c r="Z18" s="41">
        <v>1.6129032258064516E-2</v>
      </c>
      <c r="AA18" s="41">
        <v>3.2258064516129031E-2</v>
      </c>
      <c r="AB18" s="41">
        <v>1.6129032258064516E-2</v>
      </c>
      <c r="AC18" s="41">
        <v>4.8387096774193547E-2</v>
      </c>
      <c r="AD18" s="41">
        <v>6.4516129032258063E-2</v>
      </c>
      <c r="AE18" s="41">
        <v>8.0645161290322578E-2</v>
      </c>
      <c r="AF18" s="41">
        <v>1.6129032258064516E-2</v>
      </c>
      <c r="AG18" s="41">
        <v>0.16129032258064516</v>
      </c>
      <c r="AH18" s="41">
        <v>1</v>
      </c>
    </row>
    <row r="19" spans="1:34" x14ac:dyDescent="0.35">
      <c r="A19" s="96" t="s">
        <v>256</v>
      </c>
      <c r="B19" s="30" t="s">
        <v>229</v>
      </c>
      <c r="C19" s="10">
        <v>1</v>
      </c>
      <c r="D19" s="11">
        <f>C19/$E$19</f>
        <v>0.33333333333333331</v>
      </c>
      <c r="E19" s="86">
        <v>3</v>
      </c>
      <c r="F19" s="87">
        <f>E19/SUM(E19:E52)</f>
        <v>0.16666666666666666</v>
      </c>
      <c r="G19" s="88">
        <v>17936.310000000001</v>
      </c>
      <c r="H19" s="88">
        <f>G19*F19</f>
        <v>2989.3850000000002</v>
      </c>
      <c r="J19" s="8" t="s">
        <v>442</v>
      </c>
      <c r="K19" s="8" t="s">
        <v>248</v>
      </c>
      <c r="L19" s="8" t="s">
        <v>304</v>
      </c>
      <c r="M19" s="4" t="s">
        <v>302</v>
      </c>
      <c r="N19" s="4" t="s">
        <v>303</v>
      </c>
    </row>
    <row r="20" spans="1:34" x14ac:dyDescent="0.35">
      <c r="A20" s="96"/>
      <c r="B20" s="30" t="s">
        <v>234</v>
      </c>
      <c r="C20" s="10">
        <v>2</v>
      </c>
      <c r="D20" s="11">
        <f>C20/$E$19</f>
        <v>0.66666666666666663</v>
      </c>
      <c r="E20" s="86"/>
      <c r="F20" s="87"/>
      <c r="G20" s="88"/>
      <c r="H20" s="88"/>
      <c r="J20" s="9" t="s">
        <v>313</v>
      </c>
      <c r="K20" s="10">
        <v>10</v>
      </c>
      <c r="L20" s="11">
        <v>0.16129032258064516</v>
      </c>
      <c r="M20" s="12">
        <v>18846.807999999997</v>
      </c>
      <c r="N20" s="12">
        <f t="shared" ref="N20:N36" si="1">M20*L20</f>
        <v>3039.8077419354831</v>
      </c>
    </row>
    <row r="21" spans="1:34" x14ac:dyDescent="0.35">
      <c r="A21" s="97" t="s">
        <v>279</v>
      </c>
      <c r="B21" s="31" t="s">
        <v>105</v>
      </c>
      <c r="C21" s="32">
        <v>1</v>
      </c>
      <c r="D21" s="33">
        <f>C21/$E$21</f>
        <v>0.33333333333333331</v>
      </c>
      <c r="E21" s="98">
        <v>3</v>
      </c>
      <c r="F21" s="99">
        <f>E21/SUM(E21:E55)</f>
        <v>0.2</v>
      </c>
      <c r="G21" s="100">
        <v>10636</v>
      </c>
      <c r="H21" s="100">
        <f>G21*F21</f>
        <v>2127.2000000000003</v>
      </c>
      <c r="J21" s="9" t="s">
        <v>315</v>
      </c>
      <c r="K21" s="10">
        <v>9</v>
      </c>
      <c r="L21" s="11">
        <v>0.14516129032258066</v>
      </c>
      <c r="M21" s="12">
        <v>14102.426666666666</v>
      </c>
      <c r="N21" s="12">
        <f t="shared" si="1"/>
        <v>2047.1264516129033</v>
      </c>
    </row>
    <row r="22" spans="1:34" x14ac:dyDescent="0.35">
      <c r="A22" s="97"/>
      <c r="B22" s="31" t="s">
        <v>109</v>
      </c>
      <c r="C22" s="32">
        <v>2</v>
      </c>
      <c r="D22" s="33">
        <f>C22/$E$21</f>
        <v>0.66666666666666663</v>
      </c>
      <c r="E22" s="98"/>
      <c r="F22" s="99"/>
      <c r="G22" s="100"/>
      <c r="H22" s="100"/>
      <c r="J22" s="9" t="s">
        <v>265</v>
      </c>
      <c r="K22" s="10">
        <v>5</v>
      </c>
      <c r="L22" s="11">
        <v>8.0645161290322578E-2</v>
      </c>
      <c r="M22" s="12">
        <v>17734.120000000003</v>
      </c>
      <c r="N22" s="12">
        <f t="shared" si="1"/>
        <v>1430.1709677419356</v>
      </c>
    </row>
    <row r="23" spans="1:34" x14ac:dyDescent="0.35">
      <c r="A23" s="30" t="s">
        <v>275</v>
      </c>
      <c r="B23" s="30" t="s">
        <v>75</v>
      </c>
      <c r="C23" s="10">
        <v>1</v>
      </c>
      <c r="D23" s="11">
        <f>C23/$E$23</f>
        <v>1</v>
      </c>
      <c r="E23" s="10">
        <v>1</v>
      </c>
      <c r="F23" s="11">
        <f>E23/SUM(E23:E58)</f>
        <v>8.3333333333333329E-2</v>
      </c>
      <c r="G23" s="12">
        <v>21600</v>
      </c>
      <c r="H23" s="12">
        <f>G23*F23</f>
        <v>1800</v>
      </c>
      <c r="J23" s="9" t="s">
        <v>321</v>
      </c>
      <c r="K23" s="10">
        <v>5</v>
      </c>
      <c r="L23" s="11">
        <v>8.0645161290322578E-2</v>
      </c>
      <c r="M23" s="12">
        <v>8468.6579999999994</v>
      </c>
      <c r="N23" s="12">
        <f t="shared" si="1"/>
        <v>682.95629032258057</v>
      </c>
    </row>
    <row r="24" spans="1:34" x14ac:dyDescent="0.35">
      <c r="A24" s="31" t="s">
        <v>307</v>
      </c>
      <c r="B24" s="31" t="s">
        <v>181</v>
      </c>
      <c r="C24" s="32">
        <v>2</v>
      </c>
      <c r="D24" s="33">
        <f>C24/$E$24</f>
        <v>1</v>
      </c>
      <c r="E24" s="32">
        <v>2</v>
      </c>
      <c r="F24" s="33">
        <f>E24/SUM(E24:E60)</f>
        <v>0.18181818181818182</v>
      </c>
      <c r="G24" s="34">
        <v>43208</v>
      </c>
      <c r="H24" s="34">
        <f>G24*F24</f>
        <v>7856</v>
      </c>
      <c r="J24" s="9" t="s">
        <v>327</v>
      </c>
      <c r="K24" s="10">
        <v>5</v>
      </c>
      <c r="L24" s="11">
        <v>8.0645161290322578E-2</v>
      </c>
      <c r="M24" s="12">
        <v>20859.2</v>
      </c>
      <c r="N24" s="12">
        <f t="shared" si="1"/>
        <v>1682.1935483870968</v>
      </c>
    </row>
    <row r="25" spans="1:34" x14ac:dyDescent="0.35">
      <c r="A25" s="30" t="s">
        <v>309</v>
      </c>
      <c r="B25" s="30" t="s">
        <v>209</v>
      </c>
      <c r="C25" s="10">
        <v>2</v>
      </c>
      <c r="D25" s="11">
        <f>C25/$E$25</f>
        <v>1</v>
      </c>
      <c r="E25" s="10">
        <v>2</v>
      </c>
      <c r="F25" s="11">
        <f>E25/SUM(E25:E62)</f>
        <v>0.22222222222222221</v>
      </c>
      <c r="G25" s="12">
        <v>69903.3</v>
      </c>
      <c r="H25" s="12">
        <f>G25*F25</f>
        <v>15534.066666666666</v>
      </c>
      <c r="J25" s="9" t="s">
        <v>320</v>
      </c>
      <c r="K25" s="10">
        <v>5</v>
      </c>
      <c r="L25" s="11">
        <v>8.0645161290322578E-2</v>
      </c>
      <c r="M25" s="12">
        <v>2494.5739999999996</v>
      </c>
      <c r="N25" s="12">
        <f t="shared" si="1"/>
        <v>201.17532258064512</v>
      </c>
    </row>
    <row r="26" spans="1:34" x14ac:dyDescent="0.35">
      <c r="A26" s="97" t="s">
        <v>305</v>
      </c>
      <c r="B26" s="31" t="s">
        <v>166</v>
      </c>
      <c r="C26" s="32">
        <v>2</v>
      </c>
      <c r="D26" s="33">
        <f>C26/$E$26</f>
        <v>0.4</v>
      </c>
      <c r="E26" s="98">
        <v>5</v>
      </c>
      <c r="F26" s="99">
        <f>E26/SUM(E26:E64)</f>
        <v>0.7142857142857143</v>
      </c>
      <c r="G26" s="100">
        <v>14913.888000000001</v>
      </c>
      <c r="H26" s="100">
        <f>G26*F26</f>
        <v>10652.777142857143</v>
      </c>
      <c r="J26" s="9" t="s">
        <v>316</v>
      </c>
      <c r="K26" s="10">
        <v>4</v>
      </c>
      <c r="L26" s="11">
        <v>6.4516129032258063E-2</v>
      </c>
      <c r="M26" s="12">
        <v>13709</v>
      </c>
      <c r="N26" s="12">
        <f t="shared" si="1"/>
        <v>884.45161290322574</v>
      </c>
    </row>
    <row r="27" spans="1:34" x14ac:dyDescent="0.35">
      <c r="A27" s="97"/>
      <c r="B27" s="31" t="s">
        <v>168</v>
      </c>
      <c r="C27" s="32">
        <v>3</v>
      </c>
      <c r="D27" s="33">
        <f>C27/$E$26</f>
        <v>0.6</v>
      </c>
      <c r="E27" s="98"/>
      <c r="F27" s="99"/>
      <c r="G27" s="100"/>
      <c r="H27" s="100"/>
      <c r="J27" s="9" t="s">
        <v>323</v>
      </c>
      <c r="K27" s="10">
        <v>4</v>
      </c>
      <c r="L27" s="11">
        <v>6.4516129032258063E-2</v>
      </c>
      <c r="M27" s="12">
        <v>5728</v>
      </c>
      <c r="N27" s="12">
        <f t="shared" si="1"/>
        <v>369.54838709677421</v>
      </c>
    </row>
    <row r="28" spans="1:34" x14ac:dyDescent="0.35">
      <c r="A28" s="30" t="s">
        <v>282</v>
      </c>
      <c r="B28" s="30" t="s">
        <v>225</v>
      </c>
      <c r="C28" s="10">
        <v>2</v>
      </c>
      <c r="D28" s="11">
        <f>C28/$E$28</f>
        <v>1</v>
      </c>
      <c r="E28" s="10">
        <v>2</v>
      </c>
      <c r="F28" s="11">
        <f>E28/SUM(E28:E67)</f>
        <v>1</v>
      </c>
      <c r="G28" s="12">
        <v>7851.4</v>
      </c>
      <c r="H28" s="12">
        <f>G28*F28</f>
        <v>7851.4</v>
      </c>
      <c r="J28" s="9" t="s">
        <v>329</v>
      </c>
      <c r="K28" s="10">
        <v>3</v>
      </c>
      <c r="L28" s="11">
        <v>4.8387096774193547E-2</v>
      </c>
      <c r="M28" s="12">
        <v>4497.333333333333</v>
      </c>
      <c r="N28" s="12">
        <f t="shared" si="1"/>
        <v>217.61290322580643</v>
      </c>
    </row>
    <row r="29" spans="1:34" x14ac:dyDescent="0.35">
      <c r="J29" s="9" t="s">
        <v>325</v>
      </c>
      <c r="K29" s="10">
        <v>3</v>
      </c>
      <c r="L29" s="11">
        <v>4.8387096774193547E-2</v>
      </c>
      <c r="M29" s="12">
        <v>28825.03</v>
      </c>
      <c r="N29" s="12">
        <f t="shared" si="1"/>
        <v>1394.7595161290321</v>
      </c>
    </row>
    <row r="30" spans="1:34" x14ac:dyDescent="0.35">
      <c r="J30" s="9" t="s">
        <v>324</v>
      </c>
      <c r="K30" s="10">
        <v>2</v>
      </c>
      <c r="L30" s="11">
        <v>3.2258064516129031E-2</v>
      </c>
      <c r="M30" s="12">
        <v>65581.425000000003</v>
      </c>
      <c r="N30" s="12">
        <f t="shared" si="1"/>
        <v>2115.5298387096773</v>
      </c>
    </row>
    <row r="31" spans="1:34" x14ac:dyDescent="0.35">
      <c r="J31" s="9" t="s">
        <v>328</v>
      </c>
      <c r="K31" s="10">
        <v>2</v>
      </c>
      <c r="L31" s="11">
        <v>3.2258064516129031E-2</v>
      </c>
      <c r="M31" s="12">
        <v>43208</v>
      </c>
      <c r="N31" s="12">
        <f t="shared" si="1"/>
        <v>1393.8064516129032</v>
      </c>
    </row>
    <row r="32" spans="1:34" x14ac:dyDescent="0.35">
      <c r="J32" s="9" t="s">
        <v>319</v>
      </c>
      <c r="K32" s="10">
        <v>1</v>
      </c>
      <c r="L32" s="11">
        <v>1.6129032258064516E-2</v>
      </c>
      <c r="M32" s="12">
        <v>12032.67</v>
      </c>
      <c r="N32" s="12">
        <f t="shared" si="1"/>
        <v>194.07532258064515</v>
      </c>
    </row>
    <row r="33" spans="10:14" x14ac:dyDescent="0.35">
      <c r="J33" s="9" t="s">
        <v>322</v>
      </c>
      <c r="K33" s="10">
        <v>1</v>
      </c>
      <c r="L33" s="11">
        <v>1.6129032258064516E-2</v>
      </c>
      <c r="M33" s="12">
        <v>-32397.5</v>
      </c>
      <c r="N33" s="12">
        <f t="shared" si="1"/>
        <v>-522.54032258064512</v>
      </c>
    </row>
    <row r="34" spans="10:14" x14ac:dyDescent="0.35">
      <c r="J34" s="9" t="s">
        <v>318</v>
      </c>
      <c r="K34" s="10">
        <v>1</v>
      </c>
      <c r="L34" s="11">
        <v>1.6129032258064516E-2</v>
      </c>
      <c r="M34" s="12">
        <v>1000</v>
      </c>
      <c r="N34" s="12">
        <f t="shared" si="1"/>
        <v>16.129032258064516</v>
      </c>
    </row>
    <row r="35" spans="10:14" x14ac:dyDescent="0.35">
      <c r="J35" s="9" t="s">
        <v>332</v>
      </c>
      <c r="K35" s="10">
        <v>1</v>
      </c>
      <c r="L35" s="11">
        <v>1.6129032258064516E-2</v>
      </c>
      <c r="M35" s="12">
        <v>58041.64</v>
      </c>
      <c r="N35" s="12">
        <f t="shared" si="1"/>
        <v>936.15548387096771</v>
      </c>
    </row>
    <row r="36" spans="10:14" x14ac:dyDescent="0.35">
      <c r="J36" s="9" t="s">
        <v>326</v>
      </c>
      <c r="K36" s="10">
        <v>1</v>
      </c>
      <c r="L36" s="11">
        <v>1.6129032258064516E-2</v>
      </c>
      <c r="M36" s="12">
        <v>1092.5</v>
      </c>
      <c r="N36" s="12">
        <f t="shared" si="1"/>
        <v>17.620967741935484</v>
      </c>
    </row>
  </sheetData>
  <mergeCells count="44">
    <mergeCell ref="A21:A22"/>
    <mergeCell ref="E21:E22"/>
    <mergeCell ref="F21:F22"/>
    <mergeCell ref="G21:G22"/>
    <mergeCell ref="H21:H22"/>
    <mergeCell ref="A26:A27"/>
    <mergeCell ref="E26:E27"/>
    <mergeCell ref="F26:F27"/>
    <mergeCell ref="G26:G27"/>
    <mergeCell ref="H26:H27"/>
    <mergeCell ref="J18:N18"/>
    <mergeCell ref="A19:A20"/>
    <mergeCell ref="E19:E20"/>
    <mergeCell ref="F19:F20"/>
    <mergeCell ref="G19:G20"/>
    <mergeCell ref="H19:H20"/>
    <mergeCell ref="A9:A13"/>
    <mergeCell ref="E9:E13"/>
    <mergeCell ref="F9:F13"/>
    <mergeCell ref="G9:G13"/>
    <mergeCell ref="H9:H13"/>
    <mergeCell ref="A14:A15"/>
    <mergeCell ref="E14:E15"/>
    <mergeCell ref="F14:F15"/>
    <mergeCell ref="G14:G15"/>
    <mergeCell ref="H14:H15"/>
    <mergeCell ref="A5:A6"/>
    <mergeCell ref="E5:E6"/>
    <mergeCell ref="F5:F6"/>
    <mergeCell ref="G5:G6"/>
    <mergeCell ref="H5:H6"/>
    <mergeCell ref="A7:A8"/>
    <mergeCell ref="E7:E8"/>
    <mergeCell ref="F7:F8"/>
    <mergeCell ref="G7:G8"/>
    <mergeCell ref="H7:H8"/>
    <mergeCell ref="A1:H1"/>
    <mergeCell ref="J1:L1"/>
    <mergeCell ref="P1:AH1"/>
    <mergeCell ref="A3:A4"/>
    <mergeCell ref="E3:E4"/>
    <mergeCell ref="F3:F4"/>
    <mergeCell ref="G3:G4"/>
    <mergeCell ref="H3:H4"/>
  </mergeCells>
  <conditionalFormatting sqref="D3:D28">
    <cfRule type="colorScale" priority="9">
      <colorScale>
        <cfvo type="min"/>
        <cfvo type="max"/>
        <color rgb="FFFCFCFF"/>
        <color rgb="FFF8696B"/>
      </colorScale>
    </cfRule>
  </conditionalFormatting>
  <conditionalFormatting sqref="F3:F28">
    <cfRule type="colorScale" priority="8">
      <colorScale>
        <cfvo type="min"/>
        <cfvo type="max"/>
        <color rgb="FFFCFCFF"/>
        <color rgb="FFF8696B"/>
      </colorScale>
    </cfRule>
  </conditionalFormatting>
  <conditionalFormatting sqref="G3:G28">
    <cfRule type="colorScale" priority="7">
      <colorScale>
        <cfvo type="min"/>
        <cfvo type="max"/>
        <color rgb="FFFCFCFF"/>
        <color rgb="FFF8696B"/>
      </colorScale>
    </cfRule>
  </conditionalFormatting>
  <conditionalFormatting sqref="H3:H28">
    <cfRule type="colorScale" priority="6">
      <colorScale>
        <cfvo type="min"/>
        <cfvo type="max"/>
        <color rgb="FFFCFCFF"/>
        <color rgb="FFF8696B"/>
      </colorScale>
    </cfRule>
  </conditionalFormatting>
  <conditionalFormatting sqref="L3:L16">
    <cfRule type="colorScale" priority="5">
      <colorScale>
        <cfvo type="min"/>
        <cfvo type="max"/>
        <color rgb="FFFCFCFF"/>
        <color rgb="FFF8696B"/>
      </colorScale>
    </cfRule>
  </conditionalFormatting>
  <conditionalFormatting sqref="L20:L36">
    <cfRule type="colorScale" priority="2">
      <colorScale>
        <cfvo type="min"/>
        <cfvo type="max"/>
        <color rgb="FFFCFCFF"/>
        <color rgb="FFF8696B"/>
      </colorScale>
    </cfRule>
  </conditionalFormatting>
  <conditionalFormatting sqref="M20:M36">
    <cfRule type="colorScale" priority="3">
      <colorScale>
        <cfvo type="min"/>
        <cfvo type="max"/>
        <color rgb="FFFCFCFF"/>
        <color rgb="FFF8696B"/>
      </colorScale>
    </cfRule>
  </conditionalFormatting>
  <conditionalFormatting sqref="N20:N36">
    <cfRule type="colorScale" priority="4">
      <colorScale>
        <cfvo type="min"/>
        <cfvo type="max"/>
        <color rgb="FFFCFCFF"/>
        <color rgb="FFF8696B"/>
      </colorScale>
    </cfRule>
  </conditionalFormatting>
  <conditionalFormatting sqref="Q3:AG17">
    <cfRule type="colorScale" priority="1">
      <colorScale>
        <cfvo type="min"/>
        <cfvo type="max"/>
        <color rgb="FFFCFCFF"/>
        <color rgb="FFF8696B"/>
      </colorScale>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8"/>
  <sheetViews>
    <sheetView workbookViewId="0">
      <pane ySplit="2" topLeftCell="A3" activePane="bottomLeft" state="frozen"/>
      <selection pane="bottomLeft" activeCell="B13" sqref="B13"/>
    </sheetView>
  </sheetViews>
  <sheetFormatPr defaultRowHeight="14.5" x14ac:dyDescent="0.35"/>
  <cols>
    <col min="1" max="1" width="67.26953125" customWidth="1"/>
    <col min="2" max="2" width="38.453125" customWidth="1"/>
    <col min="3" max="3" width="16.26953125" customWidth="1"/>
    <col min="4" max="4" width="17.54296875" bestFit="1" customWidth="1"/>
    <col min="5" max="5" width="5.26953125" bestFit="1" customWidth="1"/>
    <col min="6" max="6" width="7.1796875" bestFit="1" customWidth="1"/>
    <col min="7" max="7" width="21.54296875" customWidth="1"/>
    <col min="8" max="8" width="22.7265625" bestFit="1" customWidth="1"/>
    <col min="9" max="9" width="28.26953125" bestFit="1" customWidth="1"/>
    <col min="10" max="10" width="29" bestFit="1" customWidth="1"/>
    <col min="12" max="12" width="69.1796875" bestFit="1" customWidth="1"/>
    <col min="13" max="13" width="19.1796875" bestFit="1" customWidth="1"/>
    <col min="14" max="14" width="7.1796875" bestFit="1" customWidth="1"/>
  </cols>
  <sheetData>
    <row r="1" spans="1:14" ht="54.65" customHeight="1" x14ac:dyDescent="0.35">
      <c r="A1" s="79" t="s">
        <v>389</v>
      </c>
      <c r="B1" s="79"/>
      <c r="C1" s="79"/>
      <c r="D1" s="79"/>
      <c r="E1" s="79"/>
      <c r="F1" s="79"/>
      <c r="G1" s="79"/>
      <c r="H1" s="79"/>
      <c r="I1" s="79"/>
      <c r="J1" s="79"/>
      <c r="L1" s="79" t="s">
        <v>390</v>
      </c>
      <c r="M1" s="79"/>
      <c r="N1" s="79"/>
    </row>
    <row r="2" spans="1:14" x14ac:dyDescent="0.35">
      <c r="A2" s="3" t="s">
        <v>238</v>
      </c>
      <c r="B2" s="3" t="s">
        <v>239</v>
      </c>
      <c r="C2" s="3" t="s">
        <v>240</v>
      </c>
      <c r="D2" s="3" t="s">
        <v>241</v>
      </c>
      <c r="E2" s="3" t="s">
        <v>242</v>
      </c>
      <c r="F2" s="3" t="s">
        <v>243</v>
      </c>
      <c r="G2" s="4" t="s">
        <v>244</v>
      </c>
      <c r="H2" s="4" t="s">
        <v>245</v>
      </c>
      <c r="I2" s="3" t="s">
        <v>246</v>
      </c>
      <c r="J2" s="3" t="s">
        <v>247</v>
      </c>
      <c r="L2" s="8" t="s">
        <v>238</v>
      </c>
      <c r="M2" s="8" t="s">
        <v>248</v>
      </c>
      <c r="N2" s="8" t="s">
        <v>243</v>
      </c>
    </row>
    <row r="3" spans="1:14" x14ac:dyDescent="0.35">
      <c r="A3" s="96" t="s">
        <v>266</v>
      </c>
      <c r="B3" s="30" t="s">
        <v>33</v>
      </c>
      <c r="C3" s="10">
        <v>1</v>
      </c>
      <c r="D3" s="11">
        <f>C3/$E$3</f>
        <v>0.33333333333333331</v>
      </c>
      <c r="E3" s="86">
        <v>3</v>
      </c>
      <c r="F3" s="87">
        <f>E3/SUM($E$3:$E$8)</f>
        <v>0.42857142857142855</v>
      </c>
      <c r="G3" s="88">
        <v>0</v>
      </c>
      <c r="H3" s="107">
        <f>G3*F3</f>
        <v>0</v>
      </c>
      <c r="I3" s="89">
        <v>25.333333333333332</v>
      </c>
      <c r="J3" s="89">
        <f>I3*F3</f>
        <v>10.857142857142856</v>
      </c>
      <c r="L3" s="9" t="s">
        <v>266</v>
      </c>
      <c r="M3" s="10">
        <v>3</v>
      </c>
      <c r="N3" s="11">
        <v>0.42857142857142855</v>
      </c>
    </row>
    <row r="4" spans="1:14" x14ac:dyDescent="0.35">
      <c r="A4" s="96"/>
      <c r="B4" s="30" t="s">
        <v>34</v>
      </c>
      <c r="C4" s="10">
        <v>2</v>
      </c>
      <c r="D4" s="11">
        <f>C4/$E$3</f>
        <v>0.66666666666666663</v>
      </c>
      <c r="E4" s="86"/>
      <c r="F4" s="87"/>
      <c r="G4" s="88"/>
      <c r="H4" s="107"/>
      <c r="I4" s="89"/>
      <c r="J4" s="89"/>
      <c r="L4" s="9" t="s">
        <v>280</v>
      </c>
      <c r="M4" s="10">
        <v>3</v>
      </c>
      <c r="N4" s="11">
        <v>0.42857142857142855</v>
      </c>
    </row>
    <row r="5" spans="1:14" x14ac:dyDescent="0.35">
      <c r="A5" s="31" t="s">
        <v>272</v>
      </c>
      <c r="B5" s="31" t="s">
        <v>69</v>
      </c>
      <c r="C5" s="32">
        <v>1</v>
      </c>
      <c r="D5" s="33">
        <f>C5/$E$5</f>
        <v>1</v>
      </c>
      <c r="E5" s="32">
        <v>1</v>
      </c>
      <c r="F5" s="33">
        <f>E5/SUM($E$3:$E$8)</f>
        <v>0.14285714285714285</v>
      </c>
      <c r="G5" s="34">
        <v>0</v>
      </c>
      <c r="H5" s="47">
        <f>G5*F5</f>
        <v>0</v>
      </c>
      <c r="I5" s="35">
        <v>12</v>
      </c>
      <c r="J5" s="35">
        <f>I5*F5</f>
        <v>1.7142857142857142</v>
      </c>
      <c r="L5" s="9" t="s">
        <v>272</v>
      </c>
      <c r="M5" s="10">
        <v>1</v>
      </c>
      <c r="N5" s="11">
        <v>0.14285714285714285</v>
      </c>
    </row>
    <row r="6" spans="1:14" x14ac:dyDescent="0.35">
      <c r="A6" s="96" t="s">
        <v>280</v>
      </c>
      <c r="B6" s="30" t="s">
        <v>52</v>
      </c>
      <c r="C6" s="10">
        <v>1</v>
      </c>
      <c r="D6" s="11">
        <f>C6/$E$6</f>
        <v>0.33333333333333331</v>
      </c>
      <c r="E6" s="86">
        <v>3</v>
      </c>
      <c r="F6" s="87">
        <f>E6/SUM($E$3:$E$8)</f>
        <v>0.42857142857142855</v>
      </c>
      <c r="G6" s="88">
        <v>0</v>
      </c>
      <c r="H6" s="107">
        <f>G6*F6</f>
        <v>0</v>
      </c>
      <c r="I6" s="89">
        <v>32</v>
      </c>
      <c r="J6" s="89">
        <f>I6*F6</f>
        <v>13.714285714285714</v>
      </c>
    </row>
    <row r="7" spans="1:14" ht="29" x14ac:dyDescent="0.35">
      <c r="A7" s="96"/>
      <c r="B7" s="30" t="s">
        <v>54</v>
      </c>
      <c r="C7" s="10">
        <v>1</v>
      </c>
      <c r="D7" s="11">
        <f t="shared" ref="D7:D8" si="0">C7/$E$6</f>
        <v>0.33333333333333331</v>
      </c>
      <c r="E7" s="86"/>
      <c r="F7" s="87"/>
      <c r="G7" s="88"/>
      <c r="H7" s="107"/>
      <c r="I7" s="89"/>
      <c r="J7" s="89"/>
      <c r="L7" s="40" t="s">
        <v>339</v>
      </c>
      <c r="M7" s="8" t="s">
        <v>285</v>
      </c>
    </row>
    <row r="8" spans="1:14" x14ac:dyDescent="0.35">
      <c r="A8" s="96"/>
      <c r="B8" s="30" t="s">
        <v>55</v>
      </c>
      <c r="C8" s="10">
        <v>1</v>
      </c>
      <c r="D8" s="11">
        <f t="shared" si="0"/>
        <v>0.33333333333333331</v>
      </c>
      <c r="E8" s="86"/>
      <c r="F8" s="87"/>
      <c r="G8" s="88"/>
      <c r="H8" s="107"/>
      <c r="I8" s="89"/>
      <c r="J8" s="89"/>
      <c r="L8" s="128" t="s">
        <v>391</v>
      </c>
      <c r="M8" s="128"/>
    </row>
  </sheetData>
  <mergeCells count="17">
    <mergeCell ref="J6:J8"/>
    <mergeCell ref="L8:M8"/>
    <mergeCell ref="A6:A8"/>
    <mergeCell ref="E6:E8"/>
    <mergeCell ref="F6:F8"/>
    <mergeCell ref="G6:G8"/>
    <mergeCell ref="H6:H8"/>
    <mergeCell ref="I6:I8"/>
    <mergeCell ref="A1:J1"/>
    <mergeCell ref="L1:N1"/>
    <mergeCell ref="A3:A4"/>
    <mergeCell ref="E3:E4"/>
    <mergeCell ref="F3:F4"/>
    <mergeCell ref="G3:G4"/>
    <mergeCell ref="H3:H4"/>
    <mergeCell ref="I3:I4"/>
    <mergeCell ref="J3:J4"/>
  </mergeCells>
  <conditionalFormatting sqref="D1:D1048576">
    <cfRule type="colorScale" priority="1">
      <colorScale>
        <cfvo type="min"/>
        <cfvo type="max"/>
        <color rgb="FFFCFCFF"/>
        <color rgb="FFF8696B"/>
      </colorScale>
    </cfRule>
  </conditionalFormatting>
  <conditionalFormatting sqref="F1:F1048576">
    <cfRule type="colorScale" priority="2">
      <colorScale>
        <cfvo type="min"/>
        <cfvo type="max"/>
        <color rgb="FFFCFCFF"/>
        <color rgb="FFF8696B"/>
      </colorScale>
    </cfRule>
  </conditionalFormatting>
  <conditionalFormatting sqref="I1:I1048576">
    <cfRule type="colorScale" priority="3">
      <colorScale>
        <cfvo type="min"/>
        <cfvo type="max"/>
        <color rgb="FFFCFCFF"/>
        <color rgb="FFF8696B"/>
      </colorScale>
    </cfRule>
  </conditionalFormatting>
  <conditionalFormatting sqref="J1:J1048576">
    <cfRule type="colorScale" priority="4">
      <colorScale>
        <cfvo type="min"/>
        <cfvo type="max"/>
        <color rgb="FFFCFCFF"/>
        <color rgb="FFF8696B"/>
      </colorScale>
    </cfRule>
  </conditionalFormatting>
  <conditionalFormatting sqref="N3:N5">
    <cfRule type="colorScale" priority="5">
      <colorScale>
        <cfvo type="min"/>
        <cfvo type="max"/>
        <color rgb="FFFCFCFF"/>
        <color rgb="FFF8696B"/>
      </colorScale>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23"/>
  <sheetViews>
    <sheetView topLeftCell="D1" workbookViewId="0">
      <pane ySplit="2" topLeftCell="A3" activePane="bottomLeft" state="frozen"/>
      <selection pane="bottomLeft" activeCell="F18" sqref="F18"/>
    </sheetView>
  </sheetViews>
  <sheetFormatPr defaultRowHeight="14.5" x14ac:dyDescent="0.35"/>
  <cols>
    <col min="1" max="1" width="56.453125" customWidth="1"/>
    <col min="2" max="2" width="38.7265625" bestFit="1" customWidth="1"/>
    <col min="3" max="3" width="26.26953125" bestFit="1" customWidth="1"/>
    <col min="4" max="4" width="17.54296875" bestFit="1" customWidth="1"/>
    <col min="5" max="5" width="19.81640625" bestFit="1" customWidth="1"/>
    <col min="6" max="6" width="16.1796875" bestFit="1" customWidth="1"/>
    <col min="7" max="7" width="19.453125" bestFit="1" customWidth="1"/>
    <col min="8" max="8" width="20.26953125" bestFit="1" customWidth="1"/>
    <col min="10" max="10" width="57.453125" bestFit="1" customWidth="1"/>
    <col min="11" max="11" width="6.1796875" bestFit="1" customWidth="1"/>
    <col min="12" max="12" width="6" bestFit="1" customWidth="1"/>
    <col min="13" max="13" width="11.1796875" bestFit="1" customWidth="1"/>
    <col min="14" max="14" width="10.1796875" bestFit="1" customWidth="1"/>
    <col min="16" max="16" width="59.54296875" bestFit="1" customWidth="1"/>
    <col min="17" max="17" width="21" bestFit="1" customWidth="1"/>
    <col min="18" max="18" width="13.453125" bestFit="1" customWidth="1"/>
    <col min="19" max="19" width="11.81640625" bestFit="1" customWidth="1"/>
    <col min="20" max="20" width="9.7265625" bestFit="1" customWidth="1"/>
    <col min="21" max="21" width="9.54296875" bestFit="1" customWidth="1"/>
    <col min="22" max="22" width="12" bestFit="1" customWidth="1"/>
    <col min="23" max="23" width="14.81640625" bestFit="1" customWidth="1"/>
    <col min="24" max="24" width="22.54296875" bestFit="1" customWidth="1"/>
    <col min="25" max="25" width="45.7265625" bestFit="1" customWidth="1"/>
    <col min="26" max="26" width="39.7265625" bestFit="1" customWidth="1"/>
    <col min="27" max="27" width="7.26953125" bestFit="1" customWidth="1"/>
    <col min="28" max="28" width="10.7265625" bestFit="1" customWidth="1"/>
  </cols>
  <sheetData>
    <row r="1" spans="1:28" ht="58.9" customHeight="1" x14ac:dyDescent="0.35">
      <c r="A1" s="79" t="s">
        <v>392</v>
      </c>
      <c r="B1" s="79"/>
      <c r="C1" s="79"/>
      <c r="D1" s="79"/>
      <c r="E1" s="79"/>
      <c r="F1" s="79"/>
      <c r="G1" s="79"/>
      <c r="H1" s="79"/>
      <c r="J1" s="79" t="s">
        <v>393</v>
      </c>
      <c r="K1" s="79"/>
      <c r="L1" s="79"/>
      <c r="P1" s="79" t="s">
        <v>394</v>
      </c>
      <c r="Q1" s="79"/>
      <c r="R1" s="79"/>
      <c r="S1" s="79"/>
      <c r="T1" s="79"/>
      <c r="U1" s="79"/>
      <c r="V1" s="79"/>
      <c r="W1" s="79"/>
      <c r="X1" s="79"/>
      <c r="Y1" s="79"/>
      <c r="Z1" s="79"/>
      <c r="AA1" s="79"/>
      <c r="AB1" s="79"/>
    </row>
    <row r="2" spans="1:28" x14ac:dyDescent="0.35">
      <c r="A2" s="8" t="s">
        <v>238</v>
      </c>
      <c r="B2" s="8" t="s">
        <v>239</v>
      </c>
      <c r="C2" s="8" t="s">
        <v>299</v>
      </c>
      <c r="D2" s="3" t="s">
        <v>241</v>
      </c>
      <c r="E2" s="8" t="s">
        <v>300</v>
      </c>
      <c r="F2" s="3" t="s">
        <v>301</v>
      </c>
      <c r="G2" s="4" t="s">
        <v>302</v>
      </c>
      <c r="H2" s="4" t="s">
        <v>303</v>
      </c>
      <c r="J2" s="8" t="s">
        <v>238</v>
      </c>
      <c r="K2" s="8" t="s">
        <v>248</v>
      </c>
      <c r="L2" s="8" t="s">
        <v>304</v>
      </c>
      <c r="P2" s="6" t="s">
        <v>336</v>
      </c>
      <c r="Q2" s="8" t="s">
        <v>265</v>
      </c>
      <c r="R2" s="8" t="s">
        <v>321</v>
      </c>
      <c r="S2" s="8" t="s">
        <v>316</v>
      </c>
      <c r="T2" s="8" t="s">
        <v>315</v>
      </c>
      <c r="U2" s="8" t="s">
        <v>322</v>
      </c>
      <c r="V2" s="8" t="s">
        <v>327</v>
      </c>
      <c r="W2" s="8" t="s">
        <v>318</v>
      </c>
      <c r="X2" s="8" t="s">
        <v>323</v>
      </c>
      <c r="Y2" s="8" t="s">
        <v>320</v>
      </c>
      <c r="Z2" s="8" t="s">
        <v>326</v>
      </c>
      <c r="AA2" s="8" t="s">
        <v>313</v>
      </c>
      <c r="AB2" s="8" t="s">
        <v>283</v>
      </c>
    </row>
    <row r="3" spans="1:28" x14ac:dyDescent="0.35">
      <c r="A3" s="30" t="s">
        <v>265</v>
      </c>
      <c r="B3" s="30" t="s">
        <v>114</v>
      </c>
      <c r="C3" s="10">
        <v>1</v>
      </c>
      <c r="D3" s="11">
        <f>C3/E3</f>
        <v>1</v>
      </c>
      <c r="E3" s="10">
        <v>1</v>
      </c>
      <c r="F3" s="11">
        <f>E3/SUM($E$3:$E$12)</f>
        <v>4.5454545454545456E-2</v>
      </c>
      <c r="G3" s="12">
        <v>850</v>
      </c>
      <c r="H3" s="12">
        <f>G3*F3</f>
        <v>38.63636363636364</v>
      </c>
      <c r="J3" s="30" t="s">
        <v>264</v>
      </c>
      <c r="K3" s="10">
        <v>8</v>
      </c>
      <c r="L3" s="11">
        <v>0.36363636363636365</v>
      </c>
      <c r="P3" s="14" t="s">
        <v>265</v>
      </c>
      <c r="Q3" s="11">
        <v>1</v>
      </c>
      <c r="R3" s="11">
        <v>0</v>
      </c>
      <c r="S3" s="11">
        <v>0</v>
      </c>
      <c r="T3" s="11">
        <v>0</v>
      </c>
      <c r="U3" s="11">
        <v>0</v>
      </c>
      <c r="V3" s="11">
        <v>0</v>
      </c>
      <c r="W3" s="11">
        <v>0</v>
      </c>
      <c r="X3" s="11">
        <v>0</v>
      </c>
      <c r="Y3" s="11">
        <v>0</v>
      </c>
      <c r="Z3" s="11">
        <v>0</v>
      </c>
      <c r="AA3" s="11">
        <v>0</v>
      </c>
      <c r="AB3" s="41">
        <v>1</v>
      </c>
    </row>
    <row r="4" spans="1:28" x14ac:dyDescent="0.35">
      <c r="A4" s="97" t="s">
        <v>267</v>
      </c>
      <c r="B4" s="31" t="s">
        <v>71</v>
      </c>
      <c r="C4" s="32">
        <v>1</v>
      </c>
      <c r="D4" s="33">
        <f>C4/$E$4</f>
        <v>0.25</v>
      </c>
      <c r="E4" s="98">
        <v>4</v>
      </c>
      <c r="F4" s="99">
        <f>E4/SUM($E$3:$E$12)</f>
        <v>0.18181818181818182</v>
      </c>
      <c r="G4" s="100">
        <v>23587.25</v>
      </c>
      <c r="H4" s="100">
        <f>G4*F4</f>
        <v>4288.590909090909</v>
      </c>
      <c r="J4" s="30" t="s">
        <v>267</v>
      </c>
      <c r="K4" s="10">
        <v>4</v>
      </c>
      <c r="L4" s="11">
        <v>0.18181818181818182</v>
      </c>
      <c r="P4" s="14" t="s">
        <v>267</v>
      </c>
      <c r="Q4" s="11">
        <v>0</v>
      </c>
      <c r="R4" s="11">
        <v>0</v>
      </c>
      <c r="S4" s="11">
        <v>0</v>
      </c>
      <c r="T4" s="11">
        <v>0</v>
      </c>
      <c r="U4" s="11">
        <v>0.75</v>
      </c>
      <c r="V4" s="11">
        <v>0</v>
      </c>
      <c r="W4" s="11">
        <v>0</v>
      </c>
      <c r="X4" s="11">
        <v>0</v>
      </c>
      <c r="Y4" s="11">
        <v>0</v>
      </c>
      <c r="Z4" s="11">
        <v>0.25</v>
      </c>
      <c r="AA4" s="11">
        <v>0</v>
      </c>
      <c r="AB4" s="41">
        <v>1</v>
      </c>
    </row>
    <row r="5" spans="1:28" x14ac:dyDescent="0.35">
      <c r="A5" s="97"/>
      <c r="B5" s="31" t="s">
        <v>73</v>
      </c>
      <c r="C5" s="32">
        <v>3</v>
      </c>
      <c r="D5" s="33">
        <f>C5/$E$4</f>
        <v>0.75</v>
      </c>
      <c r="E5" s="98"/>
      <c r="F5" s="99"/>
      <c r="G5" s="100"/>
      <c r="H5" s="100"/>
      <c r="J5" s="30" t="s">
        <v>269</v>
      </c>
      <c r="K5" s="10">
        <v>4</v>
      </c>
      <c r="L5" s="11">
        <v>0.18181818181818182</v>
      </c>
      <c r="P5" s="14" t="s">
        <v>269</v>
      </c>
      <c r="Q5" s="11">
        <v>0</v>
      </c>
      <c r="R5" s="11">
        <v>0</v>
      </c>
      <c r="S5" s="11">
        <v>0</v>
      </c>
      <c r="T5" s="11">
        <v>0</v>
      </c>
      <c r="U5" s="11">
        <v>0</v>
      </c>
      <c r="V5" s="11">
        <v>0</v>
      </c>
      <c r="W5" s="11">
        <v>0.25</v>
      </c>
      <c r="X5" s="11">
        <v>0</v>
      </c>
      <c r="Y5" s="11">
        <v>0.25</v>
      </c>
      <c r="Z5" s="11">
        <v>0.25</v>
      </c>
      <c r="AA5" s="11">
        <v>0.25</v>
      </c>
      <c r="AB5" s="41">
        <v>1</v>
      </c>
    </row>
    <row r="6" spans="1:28" x14ac:dyDescent="0.35">
      <c r="A6" s="30" t="s">
        <v>269</v>
      </c>
      <c r="B6" s="30" t="s">
        <v>62</v>
      </c>
      <c r="C6" s="10">
        <v>4</v>
      </c>
      <c r="D6" s="11">
        <f>C6/E6</f>
        <v>1</v>
      </c>
      <c r="E6" s="10">
        <v>4</v>
      </c>
      <c r="F6" s="11">
        <f>E6/SUM($E$3:$E$12)</f>
        <v>0.18181818181818182</v>
      </c>
      <c r="G6" s="12">
        <v>1538.3425</v>
      </c>
      <c r="H6" s="12">
        <f>G6*F6</f>
        <v>279.69863636363635</v>
      </c>
      <c r="J6" s="30" t="s">
        <v>273</v>
      </c>
      <c r="K6" s="10">
        <v>2</v>
      </c>
      <c r="L6" s="11">
        <v>9.0909090909090912E-2</v>
      </c>
      <c r="P6" s="14" t="s">
        <v>264</v>
      </c>
      <c r="Q6" s="11">
        <v>0</v>
      </c>
      <c r="R6" s="11">
        <v>0</v>
      </c>
      <c r="S6" s="11">
        <v>0</v>
      </c>
      <c r="T6" s="11">
        <v>0.125</v>
      </c>
      <c r="U6" s="11">
        <v>0.375</v>
      </c>
      <c r="V6" s="11">
        <v>0.125</v>
      </c>
      <c r="W6" s="11">
        <v>0.125</v>
      </c>
      <c r="X6" s="11">
        <v>0</v>
      </c>
      <c r="Y6" s="11">
        <v>0</v>
      </c>
      <c r="Z6" s="11">
        <v>0.25</v>
      </c>
      <c r="AA6" s="11">
        <v>0</v>
      </c>
      <c r="AB6" s="41">
        <v>1</v>
      </c>
    </row>
    <row r="7" spans="1:28" x14ac:dyDescent="0.35">
      <c r="A7" s="97" t="s">
        <v>264</v>
      </c>
      <c r="B7" s="31" t="s">
        <v>141</v>
      </c>
      <c r="C7" s="32">
        <v>1</v>
      </c>
      <c r="D7" s="33">
        <f>C7/$E$7</f>
        <v>0.125</v>
      </c>
      <c r="E7" s="98">
        <v>8</v>
      </c>
      <c r="F7" s="99">
        <f>E7/SUM($E$3:$E$12)</f>
        <v>0.36363636363636365</v>
      </c>
      <c r="G7" s="100">
        <v>4257.4719999999998</v>
      </c>
      <c r="H7" s="100">
        <f>G7*F7</f>
        <v>1548.1716363636363</v>
      </c>
      <c r="J7" s="30" t="s">
        <v>307</v>
      </c>
      <c r="K7" s="10">
        <v>2</v>
      </c>
      <c r="L7" s="11">
        <v>9.0909090909090912E-2</v>
      </c>
      <c r="P7" s="14" t="s">
        <v>273</v>
      </c>
      <c r="Q7" s="11">
        <v>0</v>
      </c>
      <c r="R7" s="11">
        <v>0</v>
      </c>
      <c r="S7" s="11">
        <v>1</v>
      </c>
      <c r="T7" s="11">
        <v>0</v>
      </c>
      <c r="U7" s="11">
        <v>0</v>
      </c>
      <c r="V7" s="11">
        <v>0</v>
      </c>
      <c r="W7" s="11">
        <v>0</v>
      </c>
      <c r="X7" s="11">
        <v>0</v>
      </c>
      <c r="Y7" s="11">
        <v>0</v>
      </c>
      <c r="Z7" s="11">
        <v>0</v>
      </c>
      <c r="AA7" s="11">
        <v>0</v>
      </c>
      <c r="AB7" s="41">
        <v>1</v>
      </c>
    </row>
    <row r="8" spans="1:28" x14ac:dyDescent="0.35">
      <c r="A8" s="97"/>
      <c r="B8" s="31" t="s">
        <v>143</v>
      </c>
      <c r="C8" s="32">
        <v>2</v>
      </c>
      <c r="D8" s="33">
        <f t="shared" ref="D8:D9" si="0">C8/$E$7</f>
        <v>0.25</v>
      </c>
      <c r="E8" s="98"/>
      <c r="F8" s="99"/>
      <c r="G8" s="100"/>
      <c r="H8" s="100"/>
      <c r="J8" s="30" t="s">
        <v>265</v>
      </c>
      <c r="K8" s="10">
        <v>1</v>
      </c>
      <c r="L8" s="11">
        <v>4.5454545454545456E-2</v>
      </c>
      <c r="P8" s="14" t="s">
        <v>83</v>
      </c>
      <c r="Q8" s="11">
        <v>0</v>
      </c>
      <c r="R8" s="11">
        <v>1</v>
      </c>
      <c r="S8" s="11">
        <v>0</v>
      </c>
      <c r="T8" s="11">
        <v>0</v>
      </c>
      <c r="U8" s="11">
        <v>0</v>
      </c>
      <c r="V8" s="11">
        <v>0</v>
      </c>
      <c r="W8" s="11">
        <v>0</v>
      </c>
      <c r="X8" s="11">
        <v>0</v>
      </c>
      <c r="Y8" s="11">
        <v>0</v>
      </c>
      <c r="Z8" s="11">
        <v>0</v>
      </c>
      <c r="AA8" s="11">
        <v>0</v>
      </c>
      <c r="AB8" s="41">
        <v>1</v>
      </c>
    </row>
    <row r="9" spans="1:28" x14ac:dyDescent="0.35">
      <c r="A9" s="97"/>
      <c r="B9" s="31" t="s">
        <v>152</v>
      </c>
      <c r="C9" s="32">
        <v>5</v>
      </c>
      <c r="D9" s="33">
        <f t="shared" si="0"/>
        <v>0.625</v>
      </c>
      <c r="E9" s="98"/>
      <c r="F9" s="99"/>
      <c r="G9" s="100"/>
      <c r="H9" s="100"/>
      <c r="J9" s="30" t="s">
        <v>83</v>
      </c>
      <c r="K9" s="10">
        <v>1</v>
      </c>
      <c r="L9" s="11">
        <v>4.5454545454545456E-2</v>
      </c>
      <c r="P9" s="14" t="s">
        <v>307</v>
      </c>
      <c r="Q9" s="11">
        <v>0</v>
      </c>
      <c r="R9" s="11">
        <v>0</v>
      </c>
      <c r="S9" s="11">
        <v>0</v>
      </c>
      <c r="T9" s="11">
        <v>0.5</v>
      </c>
      <c r="U9" s="11">
        <v>0</v>
      </c>
      <c r="V9" s="11">
        <v>0</v>
      </c>
      <c r="W9" s="11">
        <v>0</v>
      </c>
      <c r="X9" s="11">
        <v>0.5</v>
      </c>
      <c r="Y9" s="11">
        <v>0</v>
      </c>
      <c r="Z9" s="11">
        <v>0</v>
      </c>
      <c r="AA9" s="11">
        <v>0</v>
      </c>
      <c r="AB9" s="41">
        <v>1</v>
      </c>
    </row>
    <row r="10" spans="1:28" x14ac:dyDescent="0.35">
      <c r="A10" s="30" t="s">
        <v>273</v>
      </c>
      <c r="B10" s="30" t="s">
        <v>102</v>
      </c>
      <c r="C10" s="10">
        <v>2</v>
      </c>
      <c r="D10" s="11">
        <f>C10/E10</f>
        <v>1</v>
      </c>
      <c r="E10" s="10">
        <v>2</v>
      </c>
      <c r="F10" s="11">
        <f>E10/SUM($E$3:$E$12)</f>
        <v>9.0909090909090912E-2</v>
      </c>
      <c r="G10" s="12">
        <v>43404</v>
      </c>
      <c r="H10" s="12">
        <f>G10*F10</f>
        <v>3945.818181818182</v>
      </c>
      <c r="P10" s="19" t="s">
        <v>283</v>
      </c>
      <c r="Q10" s="41">
        <v>4.5454545454545456E-2</v>
      </c>
      <c r="R10" s="41">
        <v>4.5454545454545456E-2</v>
      </c>
      <c r="S10" s="41">
        <v>9.0909090909090912E-2</v>
      </c>
      <c r="T10" s="41">
        <v>9.0909090909090912E-2</v>
      </c>
      <c r="U10" s="41">
        <v>0.27272727272727271</v>
      </c>
      <c r="V10" s="41">
        <v>4.5454545454545456E-2</v>
      </c>
      <c r="W10" s="41">
        <v>9.0909090909090912E-2</v>
      </c>
      <c r="X10" s="41">
        <v>4.5454545454545456E-2</v>
      </c>
      <c r="Y10" s="41">
        <v>4.5454545454545456E-2</v>
      </c>
      <c r="Z10" s="41">
        <v>0.18181818181818182</v>
      </c>
      <c r="AA10" s="41">
        <v>4.5454545454545456E-2</v>
      </c>
      <c r="AB10" s="41">
        <v>1</v>
      </c>
    </row>
    <row r="11" spans="1:28" ht="31.15" customHeight="1" x14ac:dyDescent="0.35">
      <c r="A11" s="31" t="s">
        <v>83</v>
      </c>
      <c r="B11" s="31" t="s">
        <v>200</v>
      </c>
      <c r="C11" s="32">
        <v>1</v>
      </c>
      <c r="D11" s="33">
        <f>C11/E11</f>
        <v>1</v>
      </c>
      <c r="E11" s="32">
        <v>1</v>
      </c>
      <c r="F11" s="33">
        <f>E11/SUM($E$3:$E$12)</f>
        <v>4.5454545454545456E-2</v>
      </c>
      <c r="G11" s="34">
        <v>222.2</v>
      </c>
      <c r="H11" s="34">
        <f>G11*F11</f>
        <v>10.1</v>
      </c>
      <c r="J11" s="79" t="s">
        <v>395</v>
      </c>
      <c r="K11" s="79"/>
      <c r="L11" s="79"/>
      <c r="M11" s="79"/>
      <c r="N11" s="79"/>
    </row>
    <row r="12" spans="1:28" x14ac:dyDescent="0.35">
      <c r="A12" s="30" t="s">
        <v>307</v>
      </c>
      <c r="B12" s="30" t="s">
        <v>182</v>
      </c>
      <c r="C12" s="10">
        <v>2</v>
      </c>
      <c r="D12" s="11">
        <f>C12/E12</f>
        <v>1</v>
      </c>
      <c r="E12" s="10">
        <v>2</v>
      </c>
      <c r="F12" s="11">
        <f>E12/SUM($E$3:$E$12)</f>
        <v>9.0909090909090912E-2</v>
      </c>
      <c r="G12" s="12">
        <v>8653.4449999999997</v>
      </c>
      <c r="H12" s="12">
        <f>G12*F12</f>
        <v>786.67681818181813</v>
      </c>
      <c r="J12" s="8" t="s">
        <v>442</v>
      </c>
      <c r="K12" s="8" t="s">
        <v>248</v>
      </c>
      <c r="L12" s="8" t="s">
        <v>304</v>
      </c>
      <c r="M12" s="4" t="s">
        <v>302</v>
      </c>
      <c r="N12" s="4" t="s">
        <v>303</v>
      </c>
    </row>
    <row r="13" spans="1:28" x14ac:dyDescent="0.35">
      <c r="J13" s="9" t="s">
        <v>322</v>
      </c>
      <c r="K13" s="10">
        <v>6</v>
      </c>
      <c r="L13" s="11">
        <v>0.27272727272727271</v>
      </c>
      <c r="M13" s="12">
        <v>23881.125</v>
      </c>
      <c r="N13" s="12">
        <f>M13*L13</f>
        <v>6513.0340909090901</v>
      </c>
    </row>
    <row r="14" spans="1:28" x14ac:dyDescent="0.35">
      <c r="J14" s="9" t="s">
        <v>326</v>
      </c>
      <c r="K14" s="10">
        <v>4</v>
      </c>
      <c r="L14" s="11">
        <v>0.18181818181818182</v>
      </c>
      <c r="M14" s="12">
        <v>911.70749999999987</v>
      </c>
      <c r="N14" s="12">
        <f t="shared" ref="N14:N23" si="1">M14*L14</f>
        <v>165.76499999999999</v>
      </c>
    </row>
    <row r="15" spans="1:28" x14ac:dyDescent="0.35">
      <c r="J15" s="9" t="s">
        <v>316</v>
      </c>
      <c r="K15" s="10">
        <v>2</v>
      </c>
      <c r="L15" s="11">
        <v>9.0909090909090912E-2</v>
      </c>
      <c r="M15" s="12">
        <v>43404</v>
      </c>
      <c r="N15" s="12">
        <f t="shared" si="1"/>
        <v>3945.818181818182</v>
      </c>
    </row>
    <row r="16" spans="1:28" x14ac:dyDescent="0.35">
      <c r="J16" s="9" t="s">
        <v>315</v>
      </c>
      <c r="K16" s="10">
        <v>2</v>
      </c>
      <c r="L16" s="11">
        <v>9.0909090909090912E-2</v>
      </c>
      <c r="M16" s="12">
        <v>9760.07</v>
      </c>
      <c r="N16" s="12">
        <f t="shared" si="1"/>
        <v>887.27909090909088</v>
      </c>
    </row>
    <row r="17" spans="10:14" x14ac:dyDescent="0.35">
      <c r="J17" s="9" t="s">
        <v>318</v>
      </c>
      <c r="K17" s="10">
        <v>2</v>
      </c>
      <c r="L17" s="11">
        <v>9.0909090909090912E-2</v>
      </c>
      <c r="M17" s="12">
        <v>2375</v>
      </c>
      <c r="N17" s="12">
        <f t="shared" si="1"/>
        <v>215.90909090909091</v>
      </c>
    </row>
    <row r="18" spans="10:14" x14ac:dyDescent="0.35">
      <c r="J18" s="9" t="s">
        <v>265</v>
      </c>
      <c r="K18" s="10">
        <v>1</v>
      </c>
      <c r="L18" s="11">
        <v>4.5454545454545456E-2</v>
      </c>
      <c r="M18" s="12">
        <v>850</v>
      </c>
      <c r="N18" s="12">
        <f t="shared" si="1"/>
        <v>38.63636363636364</v>
      </c>
    </row>
    <row r="19" spans="10:14" x14ac:dyDescent="0.35">
      <c r="J19" s="9" t="s">
        <v>321</v>
      </c>
      <c r="K19" s="10">
        <v>1</v>
      </c>
      <c r="L19" s="11">
        <v>4.5454545454545456E-2</v>
      </c>
      <c r="M19" s="12">
        <v>222.2</v>
      </c>
      <c r="N19" s="12">
        <f t="shared" si="1"/>
        <v>10.1</v>
      </c>
    </row>
    <row r="20" spans="10:14" x14ac:dyDescent="0.35">
      <c r="J20" s="9" t="s">
        <v>327</v>
      </c>
      <c r="K20" s="10">
        <v>1</v>
      </c>
      <c r="L20" s="11">
        <v>4.5454545454545456E-2</v>
      </c>
      <c r="M20" s="12">
        <v>0</v>
      </c>
      <c r="N20" s="12">
        <f t="shared" si="1"/>
        <v>0</v>
      </c>
    </row>
    <row r="21" spans="10:14" x14ac:dyDescent="0.35">
      <c r="J21" s="9" t="s">
        <v>323</v>
      </c>
      <c r="K21" s="10">
        <v>1</v>
      </c>
      <c r="L21" s="11">
        <v>4.5454545454545456E-2</v>
      </c>
      <c r="M21" s="12">
        <v>16116.75</v>
      </c>
      <c r="N21" s="12">
        <f t="shared" si="1"/>
        <v>732.5795454545455</v>
      </c>
    </row>
    <row r="22" spans="10:14" x14ac:dyDescent="0.35">
      <c r="J22" s="9" t="s">
        <v>320</v>
      </c>
      <c r="K22" s="10">
        <v>1</v>
      </c>
      <c r="L22" s="11">
        <v>4.5454545454545456E-2</v>
      </c>
      <c r="M22" s="12">
        <v>-1161.5999999999999</v>
      </c>
      <c r="N22" s="12">
        <f t="shared" si="1"/>
        <v>-52.8</v>
      </c>
    </row>
    <row r="23" spans="10:14" x14ac:dyDescent="0.35">
      <c r="J23" s="9" t="s">
        <v>313</v>
      </c>
      <c r="K23" s="10">
        <v>1</v>
      </c>
      <c r="L23" s="11">
        <v>4.5454545454545456E-2</v>
      </c>
      <c r="M23" s="12">
        <v>700</v>
      </c>
      <c r="N23" s="12">
        <f t="shared" si="1"/>
        <v>31.81818181818182</v>
      </c>
    </row>
  </sheetData>
  <mergeCells count="14">
    <mergeCell ref="J11:N11"/>
    <mergeCell ref="A1:H1"/>
    <mergeCell ref="J1:L1"/>
    <mergeCell ref="P1:AB1"/>
    <mergeCell ref="A4:A5"/>
    <mergeCell ref="E4:E5"/>
    <mergeCell ref="F4:F5"/>
    <mergeCell ref="G4:G5"/>
    <mergeCell ref="H4:H5"/>
    <mergeCell ref="A7:A9"/>
    <mergeCell ref="E7:E9"/>
    <mergeCell ref="F7:F9"/>
    <mergeCell ref="G7:G9"/>
    <mergeCell ref="H7:H9"/>
  </mergeCells>
  <conditionalFormatting sqref="D3:D12">
    <cfRule type="colorScale" priority="6">
      <colorScale>
        <cfvo type="min"/>
        <cfvo type="max"/>
        <color rgb="FFFCFCFF"/>
        <color rgb="FFF8696B"/>
      </colorScale>
    </cfRule>
  </conditionalFormatting>
  <conditionalFormatting sqref="F3:F4 F10:F12 F6:F7">
    <cfRule type="colorScale" priority="7">
      <colorScale>
        <cfvo type="min"/>
        <cfvo type="max"/>
        <color rgb="FFFCFCFF"/>
        <color rgb="FFF8696B"/>
      </colorScale>
    </cfRule>
  </conditionalFormatting>
  <conditionalFormatting sqref="G3:G4 G10:G12 G6:G7">
    <cfRule type="colorScale" priority="8">
      <colorScale>
        <cfvo type="min"/>
        <cfvo type="max"/>
        <color rgb="FFFCFCFF"/>
        <color rgb="FFF8696B"/>
      </colorScale>
    </cfRule>
  </conditionalFormatting>
  <conditionalFormatting sqref="H3:H4 H10:H12 H6:H7">
    <cfRule type="colorScale" priority="9">
      <colorScale>
        <cfvo type="min"/>
        <cfvo type="max"/>
        <color rgb="FFFCFCFF"/>
        <color rgb="FFF8696B"/>
      </colorScale>
    </cfRule>
  </conditionalFormatting>
  <conditionalFormatting sqref="L3:L9">
    <cfRule type="colorScale" priority="5">
      <colorScale>
        <cfvo type="min"/>
        <cfvo type="max"/>
        <color rgb="FFFCFCFF"/>
        <color rgb="FFF8696B"/>
      </colorScale>
    </cfRule>
  </conditionalFormatting>
  <conditionalFormatting sqref="L13:L23">
    <cfRule type="colorScale" priority="4">
      <colorScale>
        <cfvo type="min"/>
        <cfvo type="max"/>
        <color rgb="FFFCFCFF"/>
        <color rgb="FFF8696B"/>
      </colorScale>
    </cfRule>
  </conditionalFormatting>
  <conditionalFormatting sqref="M13:M23">
    <cfRule type="colorScale" priority="2">
      <colorScale>
        <cfvo type="min"/>
        <cfvo type="max"/>
        <color rgb="FFFCFCFF"/>
        <color rgb="FFF8696B"/>
      </colorScale>
    </cfRule>
  </conditionalFormatting>
  <conditionalFormatting sqref="N13:N23">
    <cfRule type="colorScale" priority="3">
      <colorScale>
        <cfvo type="min"/>
        <cfvo type="max"/>
        <color rgb="FFFCFCFF"/>
        <color rgb="FFF8696B"/>
      </colorScale>
    </cfRule>
  </conditionalFormatting>
  <conditionalFormatting sqref="Q3:AA9">
    <cfRule type="colorScale" priority="1">
      <colorScale>
        <cfvo type="min"/>
        <cfvo type="max"/>
        <color rgb="FFFCFCFF"/>
        <color rgb="FFF8696B"/>
      </colorScale>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25"/>
  <sheetViews>
    <sheetView workbookViewId="0">
      <pane ySplit="2" topLeftCell="A3" activePane="bottomLeft" state="frozen"/>
      <selection pane="bottomLeft" sqref="A1:XFD1048576"/>
    </sheetView>
  </sheetViews>
  <sheetFormatPr defaultRowHeight="14.5" x14ac:dyDescent="0.35"/>
  <cols>
    <col min="1" max="1" width="69.1796875" bestFit="1" customWidth="1"/>
    <col min="2" max="2" width="46.1796875" bestFit="1" customWidth="1"/>
    <col min="3" max="3" width="15.81640625" customWidth="1"/>
    <col min="4" max="4" width="17.54296875" style="44" bestFit="1" customWidth="1"/>
    <col min="5" max="5" width="5.26953125" bestFit="1" customWidth="1"/>
    <col min="6" max="6" width="7.1796875" bestFit="1" customWidth="1"/>
    <col min="7" max="7" width="22" bestFit="1" customWidth="1"/>
    <col min="8" max="8" width="22.7265625" bestFit="1" customWidth="1"/>
    <col min="9" max="9" width="28.26953125" bestFit="1" customWidth="1"/>
    <col min="10" max="10" width="29" bestFit="1" customWidth="1"/>
    <col min="12" max="12" width="69.1796875" bestFit="1" customWidth="1"/>
    <col min="13" max="13" width="19.1796875" bestFit="1" customWidth="1"/>
    <col min="14" max="14" width="7.1796875" bestFit="1" customWidth="1"/>
  </cols>
  <sheetData>
    <row r="1" spans="1:14" ht="52.15" customHeight="1" x14ac:dyDescent="0.35">
      <c r="A1" s="79" t="s">
        <v>396</v>
      </c>
      <c r="B1" s="79"/>
      <c r="C1" s="79"/>
      <c r="D1" s="79"/>
      <c r="E1" s="79"/>
      <c r="F1" s="79"/>
      <c r="G1" s="79"/>
      <c r="H1" s="79"/>
      <c r="I1" s="79"/>
      <c r="J1" s="79"/>
      <c r="L1" s="79" t="s">
        <v>397</v>
      </c>
      <c r="M1" s="79"/>
      <c r="N1" s="79"/>
    </row>
    <row r="2" spans="1:14" x14ac:dyDescent="0.35">
      <c r="A2" s="3" t="s">
        <v>238</v>
      </c>
      <c r="B2" s="3" t="s">
        <v>239</v>
      </c>
      <c r="C2" s="3" t="s">
        <v>240</v>
      </c>
      <c r="D2" s="3" t="s">
        <v>241</v>
      </c>
      <c r="E2" s="3" t="s">
        <v>242</v>
      </c>
      <c r="F2" s="3" t="s">
        <v>243</v>
      </c>
      <c r="G2" s="4" t="s">
        <v>244</v>
      </c>
      <c r="H2" s="4" t="s">
        <v>245</v>
      </c>
      <c r="I2" s="3" t="s">
        <v>246</v>
      </c>
      <c r="J2" s="3" t="s">
        <v>247</v>
      </c>
      <c r="L2" s="8" t="s">
        <v>238</v>
      </c>
      <c r="M2" s="8" t="s">
        <v>248</v>
      </c>
      <c r="N2" s="8" t="s">
        <v>243</v>
      </c>
    </row>
    <row r="3" spans="1:14" x14ac:dyDescent="0.35">
      <c r="A3" s="30" t="s">
        <v>267</v>
      </c>
      <c r="B3" s="30" t="s">
        <v>72</v>
      </c>
      <c r="C3" s="10">
        <v>1</v>
      </c>
      <c r="D3" s="11">
        <f>C3/E3</f>
        <v>1</v>
      </c>
      <c r="E3" s="10">
        <v>1</v>
      </c>
      <c r="F3" s="11">
        <f>E3/SUM($E$3:$E$24)</f>
        <v>2.7027027027027029E-2</v>
      </c>
      <c r="G3" s="12">
        <v>0</v>
      </c>
      <c r="H3" s="46">
        <f>F3*G3</f>
        <v>0</v>
      </c>
      <c r="I3" s="13">
        <v>3</v>
      </c>
      <c r="J3" s="13">
        <f>I3*F3</f>
        <v>8.1081081081081086E-2</v>
      </c>
      <c r="L3" s="9" t="s">
        <v>264</v>
      </c>
      <c r="M3" s="9">
        <v>8</v>
      </c>
      <c r="N3" s="23">
        <v>0.21621621621621623</v>
      </c>
    </row>
    <row r="4" spans="1:14" x14ac:dyDescent="0.35">
      <c r="A4" s="97" t="s">
        <v>269</v>
      </c>
      <c r="B4" s="31" t="s">
        <v>61</v>
      </c>
      <c r="C4" s="32">
        <v>3</v>
      </c>
      <c r="D4" s="33">
        <f>C4/$E$4</f>
        <v>0.6</v>
      </c>
      <c r="E4" s="98">
        <v>5</v>
      </c>
      <c r="F4" s="99">
        <f>E4/SUM($E$3:$E$24)</f>
        <v>0.13513513513513514</v>
      </c>
      <c r="G4" s="100">
        <v>220000</v>
      </c>
      <c r="H4" s="108">
        <f t="shared" ref="H4:H22" si="0">F4*G4</f>
        <v>29729.72972972973</v>
      </c>
      <c r="I4" s="105">
        <v>22</v>
      </c>
      <c r="J4" s="105">
        <f t="shared" ref="J4:J22" si="1">I4*F4</f>
        <v>2.9729729729729732</v>
      </c>
      <c r="L4" s="9" t="s">
        <v>269</v>
      </c>
      <c r="M4" s="9">
        <v>5</v>
      </c>
      <c r="N4" s="23">
        <v>0.13513513513513514</v>
      </c>
    </row>
    <row r="5" spans="1:14" x14ac:dyDescent="0.35">
      <c r="A5" s="97"/>
      <c r="B5" s="31" t="s">
        <v>62</v>
      </c>
      <c r="C5" s="32">
        <v>1</v>
      </c>
      <c r="D5" s="33">
        <f t="shared" ref="D5:D6" si="2">C5/$E$4</f>
        <v>0.2</v>
      </c>
      <c r="E5" s="98"/>
      <c r="F5" s="99"/>
      <c r="G5" s="100"/>
      <c r="H5" s="108"/>
      <c r="I5" s="105"/>
      <c r="J5" s="105"/>
      <c r="L5" s="9" t="s">
        <v>268</v>
      </c>
      <c r="M5" s="9">
        <v>4</v>
      </c>
      <c r="N5" s="23">
        <v>0.10810810810810811</v>
      </c>
    </row>
    <row r="6" spans="1:14" x14ac:dyDescent="0.35">
      <c r="A6" s="97"/>
      <c r="B6" s="31" t="s">
        <v>64</v>
      </c>
      <c r="C6" s="32">
        <v>1</v>
      </c>
      <c r="D6" s="33">
        <f t="shared" si="2"/>
        <v>0.2</v>
      </c>
      <c r="E6" s="98"/>
      <c r="F6" s="99"/>
      <c r="G6" s="100"/>
      <c r="H6" s="108"/>
      <c r="I6" s="105"/>
      <c r="J6" s="105"/>
      <c r="L6" s="9" t="s">
        <v>279</v>
      </c>
      <c r="M6" s="9">
        <v>4</v>
      </c>
      <c r="N6" s="23">
        <v>0.10810810810810811</v>
      </c>
    </row>
    <row r="7" spans="1:14" x14ac:dyDescent="0.35">
      <c r="A7" s="96" t="s">
        <v>264</v>
      </c>
      <c r="B7" s="30" t="s">
        <v>29</v>
      </c>
      <c r="C7" s="10">
        <v>1</v>
      </c>
      <c r="D7" s="11">
        <f>C7/$E$7</f>
        <v>0.125</v>
      </c>
      <c r="E7" s="86">
        <v>8</v>
      </c>
      <c r="F7" s="87">
        <f>E7/SUM($E$3:$E$24)</f>
        <v>0.21621621621621623</v>
      </c>
      <c r="G7" s="88">
        <v>0</v>
      </c>
      <c r="H7" s="107">
        <f t="shared" si="0"/>
        <v>0</v>
      </c>
      <c r="I7" s="89">
        <v>45.625</v>
      </c>
      <c r="J7" s="89">
        <f t="shared" si="1"/>
        <v>9.8648648648648649</v>
      </c>
      <c r="L7" s="9" t="s">
        <v>281</v>
      </c>
      <c r="M7" s="9">
        <v>4</v>
      </c>
      <c r="N7" s="23">
        <v>0.10810810810810811</v>
      </c>
    </row>
    <row r="8" spans="1:14" x14ac:dyDescent="0.35">
      <c r="A8" s="96"/>
      <c r="B8" s="30" t="s">
        <v>30</v>
      </c>
      <c r="C8" s="10">
        <v>7</v>
      </c>
      <c r="D8" s="11">
        <f>C8/$E$7</f>
        <v>0.875</v>
      </c>
      <c r="E8" s="86"/>
      <c r="F8" s="87"/>
      <c r="G8" s="88"/>
      <c r="H8" s="107"/>
      <c r="I8" s="89"/>
      <c r="J8" s="89"/>
      <c r="L8" s="9" t="s">
        <v>272</v>
      </c>
      <c r="M8" s="9">
        <v>3</v>
      </c>
      <c r="N8" s="23">
        <v>8.1081081081081086E-2</v>
      </c>
    </row>
    <row r="9" spans="1:14" x14ac:dyDescent="0.35">
      <c r="A9" s="97" t="s">
        <v>274</v>
      </c>
      <c r="B9" s="31" t="s">
        <v>83</v>
      </c>
      <c r="C9" s="32">
        <v>1</v>
      </c>
      <c r="D9" s="33">
        <f>C9/$E$9</f>
        <v>0.5</v>
      </c>
      <c r="E9" s="98">
        <v>2</v>
      </c>
      <c r="F9" s="99">
        <f>E9/SUM($E$3:$E$24)</f>
        <v>5.4054054054054057E-2</v>
      </c>
      <c r="G9" s="100">
        <v>0</v>
      </c>
      <c r="H9" s="108">
        <f t="shared" si="0"/>
        <v>0</v>
      </c>
      <c r="I9" s="105">
        <v>114</v>
      </c>
      <c r="J9" s="105">
        <f t="shared" si="1"/>
        <v>6.1621621621621623</v>
      </c>
      <c r="L9" s="9" t="s">
        <v>280</v>
      </c>
      <c r="M9" s="9">
        <v>3</v>
      </c>
      <c r="N9" s="23">
        <v>8.1081081081081086E-2</v>
      </c>
    </row>
    <row r="10" spans="1:14" x14ac:dyDescent="0.35">
      <c r="A10" s="97"/>
      <c r="B10" s="31" t="s">
        <v>85</v>
      </c>
      <c r="C10" s="32">
        <v>1</v>
      </c>
      <c r="D10" s="33">
        <f>C10/$E$9</f>
        <v>0.5</v>
      </c>
      <c r="E10" s="98"/>
      <c r="F10" s="99"/>
      <c r="G10" s="100"/>
      <c r="H10" s="108"/>
      <c r="I10" s="105"/>
      <c r="J10" s="105"/>
      <c r="L10" s="9" t="s">
        <v>274</v>
      </c>
      <c r="M10" s="9">
        <v>2</v>
      </c>
      <c r="N10" s="23">
        <v>5.4054054054054057E-2</v>
      </c>
    </row>
    <row r="11" spans="1:14" x14ac:dyDescent="0.35">
      <c r="A11" s="30" t="s">
        <v>266</v>
      </c>
      <c r="B11" s="30" t="s">
        <v>34</v>
      </c>
      <c r="C11" s="10">
        <v>1</v>
      </c>
      <c r="D11" s="11">
        <f>C11/E11</f>
        <v>1</v>
      </c>
      <c r="E11" s="10">
        <v>1</v>
      </c>
      <c r="F11" s="11">
        <f>E11/SUM($E$3:$E$24)</f>
        <v>2.7027027027027029E-2</v>
      </c>
      <c r="G11" s="12">
        <v>1881.07</v>
      </c>
      <c r="H11" s="46">
        <f t="shared" si="0"/>
        <v>50.839729729729733</v>
      </c>
      <c r="I11" s="13">
        <v>1</v>
      </c>
      <c r="J11" s="13">
        <f t="shared" si="1"/>
        <v>2.7027027027027029E-2</v>
      </c>
      <c r="L11" s="9" t="s">
        <v>267</v>
      </c>
      <c r="M11" s="9">
        <v>1</v>
      </c>
      <c r="N11" s="23">
        <v>2.7027027027027029E-2</v>
      </c>
    </row>
    <row r="12" spans="1:14" x14ac:dyDescent="0.35">
      <c r="A12" s="31" t="s">
        <v>276</v>
      </c>
      <c r="B12" s="31" t="s">
        <v>78</v>
      </c>
      <c r="C12" s="32">
        <v>1</v>
      </c>
      <c r="D12" s="33">
        <f>C12/E12</f>
        <v>1</v>
      </c>
      <c r="E12" s="32">
        <v>1</v>
      </c>
      <c r="F12" s="33">
        <f>E12/SUM($E$3:$E$24)</f>
        <v>2.7027027027027029E-2</v>
      </c>
      <c r="G12" s="34">
        <v>0</v>
      </c>
      <c r="H12" s="47">
        <f t="shared" si="0"/>
        <v>0</v>
      </c>
      <c r="I12" s="35">
        <v>65</v>
      </c>
      <c r="J12" s="35">
        <f t="shared" si="1"/>
        <v>1.7567567567567568</v>
      </c>
      <c r="L12" s="9" t="s">
        <v>266</v>
      </c>
      <c r="M12" s="9">
        <v>1</v>
      </c>
      <c r="N12" s="23">
        <v>2.7027027027027029E-2</v>
      </c>
    </row>
    <row r="13" spans="1:14" x14ac:dyDescent="0.35">
      <c r="A13" s="30" t="s">
        <v>268</v>
      </c>
      <c r="B13" s="30" t="s">
        <v>38</v>
      </c>
      <c r="C13" s="10">
        <v>4</v>
      </c>
      <c r="D13" s="11">
        <f>C13/E13</f>
        <v>1</v>
      </c>
      <c r="E13" s="10">
        <v>4</v>
      </c>
      <c r="F13" s="11">
        <f>E13/SUM($E$3:$E$24)</f>
        <v>0.10810810810810811</v>
      </c>
      <c r="G13" s="12">
        <v>0</v>
      </c>
      <c r="H13" s="46">
        <f t="shared" si="0"/>
        <v>0</v>
      </c>
      <c r="I13" s="13">
        <v>10.5</v>
      </c>
      <c r="J13" s="13">
        <f t="shared" si="1"/>
        <v>1.1351351351351351</v>
      </c>
      <c r="L13" s="9" t="s">
        <v>276</v>
      </c>
      <c r="M13" s="9">
        <v>1</v>
      </c>
      <c r="N13" s="23">
        <v>2.7027027027027029E-2</v>
      </c>
    </row>
    <row r="14" spans="1:14" x14ac:dyDescent="0.35">
      <c r="A14" s="31" t="s">
        <v>278</v>
      </c>
      <c r="B14" s="31" t="s">
        <v>129</v>
      </c>
      <c r="C14" s="32">
        <v>1</v>
      </c>
      <c r="D14" s="33">
        <f>C14/E14</f>
        <v>1</v>
      </c>
      <c r="E14" s="32">
        <v>1</v>
      </c>
      <c r="F14" s="33">
        <f>E14/SUM($E$3:$E$24)</f>
        <v>2.7027027027027029E-2</v>
      </c>
      <c r="G14" s="34">
        <v>0</v>
      </c>
      <c r="H14" s="47">
        <f t="shared" si="0"/>
        <v>0</v>
      </c>
      <c r="I14" s="35">
        <v>10</v>
      </c>
      <c r="J14" s="35">
        <f t="shared" si="1"/>
        <v>0.27027027027027029</v>
      </c>
      <c r="L14" s="9" t="s">
        <v>278</v>
      </c>
      <c r="M14" s="9">
        <v>1</v>
      </c>
      <c r="N14" s="23">
        <v>2.7027027027027029E-2</v>
      </c>
    </row>
    <row r="15" spans="1:14" x14ac:dyDescent="0.35">
      <c r="A15" s="96" t="s">
        <v>279</v>
      </c>
      <c r="B15" s="30" t="s">
        <v>105</v>
      </c>
      <c r="C15" s="10">
        <v>1</v>
      </c>
      <c r="D15" s="11">
        <f>C15/$E$15</f>
        <v>0.25</v>
      </c>
      <c r="E15" s="86">
        <v>4</v>
      </c>
      <c r="F15" s="87">
        <f>E15/SUM($E$3:$E$24)</f>
        <v>0.10810810810810811</v>
      </c>
      <c r="G15" s="88">
        <v>9928.1650000000009</v>
      </c>
      <c r="H15" s="107">
        <f t="shared" si="0"/>
        <v>1073.3151351351353</v>
      </c>
      <c r="I15" s="89">
        <v>65.333333333333329</v>
      </c>
      <c r="J15" s="89">
        <f t="shared" si="1"/>
        <v>7.0630630630630629</v>
      </c>
      <c r="L15" s="48"/>
    </row>
    <row r="16" spans="1:14" ht="29" x14ac:dyDescent="0.35">
      <c r="A16" s="96"/>
      <c r="B16" s="30" t="s">
        <v>106</v>
      </c>
      <c r="C16" s="10">
        <v>1</v>
      </c>
      <c r="D16" s="11">
        <f t="shared" ref="D16:D18" si="3">C16/$E$15</f>
        <v>0.25</v>
      </c>
      <c r="E16" s="86"/>
      <c r="F16" s="87"/>
      <c r="G16" s="88"/>
      <c r="H16" s="107"/>
      <c r="I16" s="89"/>
      <c r="J16" s="89"/>
      <c r="L16" s="40" t="s">
        <v>339</v>
      </c>
      <c r="M16" s="8" t="s">
        <v>285</v>
      </c>
    </row>
    <row r="17" spans="1:13" x14ac:dyDescent="0.35">
      <c r="A17" s="96"/>
      <c r="B17" s="30" t="s">
        <v>109</v>
      </c>
      <c r="C17" s="10">
        <v>1</v>
      </c>
      <c r="D17" s="11">
        <f t="shared" si="3"/>
        <v>0.25</v>
      </c>
      <c r="E17" s="86"/>
      <c r="F17" s="87"/>
      <c r="G17" s="88"/>
      <c r="H17" s="107"/>
      <c r="I17" s="89"/>
      <c r="J17" s="89"/>
      <c r="L17" s="9" t="s">
        <v>287</v>
      </c>
      <c r="M17" s="11">
        <v>0.25</v>
      </c>
    </row>
    <row r="18" spans="1:13" x14ac:dyDescent="0.35">
      <c r="A18" s="96"/>
      <c r="B18" s="30" t="s">
        <v>110</v>
      </c>
      <c r="C18" s="10">
        <v>1</v>
      </c>
      <c r="D18" s="11">
        <f t="shared" si="3"/>
        <v>0.25</v>
      </c>
      <c r="E18" s="86"/>
      <c r="F18" s="87"/>
      <c r="G18" s="88"/>
      <c r="H18" s="107"/>
      <c r="I18" s="89"/>
      <c r="J18" s="89"/>
      <c r="L18" s="9" t="s">
        <v>288</v>
      </c>
      <c r="M18" s="11">
        <v>0.25</v>
      </c>
    </row>
    <row r="19" spans="1:13" x14ac:dyDescent="0.35">
      <c r="A19" s="31" t="s">
        <v>272</v>
      </c>
      <c r="B19" s="31" t="s">
        <v>69</v>
      </c>
      <c r="C19" s="32">
        <v>3</v>
      </c>
      <c r="D19" s="33">
        <f>C19/E19</f>
        <v>1</v>
      </c>
      <c r="E19" s="32">
        <v>3</v>
      </c>
      <c r="F19" s="33">
        <f>E19/SUM($E$3:$E$24)</f>
        <v>8.1081081081081086E-2</v>
      </c>
      <c r="G19" s="34">
        <v>0</v>
      </c>
      <c r="H19" s="47">
        <f t="shared" si="0"/>
        <v>0</v>
      </c>
      <c r="I19" s="35">
        <v>16.666666666666668</v>
      </c>
      <c r="J19" s="35">
        <f t="shared" si="1"/>
        <v>1.3513513513513515</v>
      </c>
      <c r="L19" s="9" t="s">
        <v>290</v>
      </c>
      <c r="M19" s="11">
        <v>0.125</v>
      </c>
    </row>
    <row r="20" spans="1:13" x14ac:dyDescent="0.35">
      <c r="A20" s="96" t="s">
        <v>280</v>
      </c>
      <c r="B20" s="30" t="s">
        <v>46</v>
      </c>
      <c r="C20" s="10">
        <v>2</v>
      </c>
      <c r="D20" s="11">
        <f>C20/$E$20</f>
        <v>0.66666666666666663</v>
      </c>
      <c r="E20" s="86">
        <v>3</v>
      </c>
      <c r="F20" s="87">
        <f>E20/SUM($E$3:$E$24)</f>
        <v>8.1081081081081086E-2</v>
      </c>
      <c r="G20" s="88">
        <v>0</v>
      </c>
      <c r="H20" s="107">
        <f t="shared" si="0"/>
        <v>0</v>
      </c>
      <c r="I20" s="89">
        <v>11</v>
      </c>
      <c r="J20" s="89">
        <f t="shared" si="1"/>
        <v>0.89189189189189189</v>
      </c>
      <c r="L20" s="9" t="s">
        <v>291</v>
      </c>
      <c r="M20" s="11">
        <v>0.125</v>
      </c>
    </row>
    <row r="21" spans="1:13" x14ac:dyDescent="0.35">
      <c r="A21" s="96"/>
      <c r="B21" s="30" t="s">
        <v>48</v>
      </c>
      <c r="C21" s="10">
        <v>1</v>
      </c>
      <c r="D21" s="11">
        <f>C21/$E$20</f>
        <v>0.33333333333333331</v>
      </c>
      <c r="E21" s="86"/>
      <c r="F21" s="87"/>
      <c r="G21" s="88"/>
      <c r="H21" s="107"/>
      <c r="I21" s="89"/>
      <c r="J21" s="89"/>
      <c r="L21" s="9" t="s">
        <v>286</v>
      </c>
      <c r="M21" s="11">
        <v>0</v>
      </c>
    </row>
    <row r="22" spans="1:13" x14ac:dyDescent="0.35">
      <c r="A22" s="97" t="s">
        <v>281</v>
      </c>
      <c r="B22" s="31" t="s">
        <v>120</v>
      </c>
      <c r="C22" s="32">
        <v>2</v>
      </c>
      <c r="D22" s="33">
        <f>C22/$E$22</f>
        <v>0.5</v>
      </c>
      <c r="E22" s="98">
        <v>4</v>
      </c>
      <c r="F22" s="99">
        <f>E22/SUM($E$3:$E$24)</f>
        <v>0.10810810810810811</v>
      </c>
      <c r="G22" s="100">
        <v>0</v>
      </c>
      <c r="H22" s="108">
        <f t="shared" si="0"/>
        <v>0</v>
      </c>
      <c r="I22" s="105">
        <v>18.5</v>
      </c>
      <c r="J22" s="105">
        <f t="shared" si="1"/>
        <v>2</v>
      </c>
      <c r="L22" s="9" t="s">
        <v>289</v>
      </c>
      <c r="M22" s="11">
        <v>0</v>
      </c>
    </row>
    <row r="23" spans="1:13" x14ac:dyDescent="0.35">
      <c r="A23" s="97"/>
      <c r="B23" s="31" t="s">
        <v>122</v>
      </c>
      <c r="C23" s="32">
        <v>1</v>
      </c>
      <c r="D23" s="33">
        <f t="shared" ref="D23:D24" si="4">C23/$E$22</f>
        <v>0.25</v>
      </c>
      <c r="E23" s="98"/>
      <c r="F23" s="99"/>
      <c r="G23" s="100"/>
      <c r="H23" s="108"/>
      <c r="I23" s="105"/>
      <c r="J23" s="105"/>
      <c r="L23" s="9" t="s">
        <v>292</v>
      </c>
      <c r="M23" s="11">
        <v>0</v>
      </c>
    </row>
    <row r="24" spans="1:13" x14ac:dyDescent="0.35">
      <c r="A24" s="97"/>
      <c r="B24" s="31" t="s">
        <v>123</v>
      </c>
      <c r="C24" s="32">
        <v>1</v>
      </c>
      <c r="D24" s="33">
        <f t="shared" si="4"/>
        <v>0.25</v>
      </c>
      <c r="E24" s="98"/>
      <c r="F24" s="99"/>
      <c r="G24" s="100"/>
      <c r="H24" s="108"/>
      <c r="I24" s="105"/>
      <c r="J24" s="105"/>
      <c r="L24" s="9" t="s">
        <v>293</v>
      </c>
      <c r="M24" s="11">
        <v>0</v>
      </c>
    </row>
    <row r="25" spans="1:13" x14ac:dyDescent="0.35">
      <c r="L25" s="9" t="s">
        <v>294</v>
      </c>
      <c r="M25" s="11">
        <v>0.25</v>
      </c>
    </row>
  </sheetData>
  <mergeCells count="44">
    <mergeCell ref="J22:J24"/>
    <mergeCell ref="A22:A24"/>
    <mergeCell ref="E22:E24"/>
    <mergeCell ref="F22:F24"/>
    <mergeCell ref="G22:G24"/>
    <mergeCell ref="H22:H24"/>
    <mergeCell ref="I22:I24"/>
    <mergeCell ref="J15:J18"/>
    <mergeCell ref="A20:A21"/>
    <mergeCell ref="E20:E21"/>
    <mergeCell ref="F20:F21"/>
    <mergeCell ref="G20:G21"/>
    <mergeCell ref="H20:H21"/>
    <mergeCell ref="I20:I21"/>
    <mergeCell ref="J20:J21"/>
    <mergeCell ref="A15:A18"/>
    <mergeCell ref="E15:E18"/>
    <mergeCell ref="F15:F18"/>
    <mergeCell ref="G15:G18"/>
    <mergeCell ref="H15:H18"/>
    <mergeCell ref="I15:I18"/>
    <mergeCell ref="J7:J8"/>
    <mergeCell ref="A9:A10"/>
    <mergeCell ref="E9:E10"/>
    <mergeCell ref="F9:F10"/>
    <mergeCell ref="G9:G10"/>
    <mergeCell ref="H9:H10"/>
    <mergeCell ref="I9:I10"/>
    <mergeCell ref="J9:J10"/>
    <mergeCell ref="A7:A8"/>
    <mergeCell ref="E7:E8"/>
    <mergeCell ref="F7:F8"/>
    <mergeCell ref="G7:G8"/>
    <mergeCell ref="H7:H8"/>
    <mergeCell ref="I7:I8"/>
    <mergeCell ref="A1:J1"/>
    <mergeCell ref="L1:N1"/>
    <mergeCell ref="A4:A6"/>
    <mergeCell ref="E4:E6"/>
    <mergeCell ref="F4:F6"/>
    <mergeCell ref="G4:G6"/>
    <mergeCell ref="H4:H6"/>
    <mergeCell ref="I4:I6"/>
    <mergeCell ref="J4:J6"/>
  </mergeCells>
  <conditionalFormatting sqref="D3:D24">
    <cfRule type="colorScale" priority="9">
      <colorScale>
        <cfvo type="min"/>
        <cfvo type="max"/>
        <color rgb="FFFCFCFF"/>
        <color rgb="FFF8696B"/>
      </colorScale>
    </cfRule>
  </conditionalFormatting>
  <conditionalFormatting sqref="F3:F24">
    <cfRule type="colorScale" priority="8">
      <colorScale>
        <cfvo type="min"/>
        <cfvo type="max"/>
        <color rgb="FFFCFCFF"/>
        <color rgb="FFF8696B"/>
      </colorScale>
    </cfRule>
  </conditionalFormatting>
  <conditionalFormatting sqref="G1:G1048576">
    <cfRule type="colorScale" priority="6">
      <colorScale>
        <cfvo type="min"/>
        <cfvo type="max"/>
        <color rgb="FFFCFCFF"/>
        <color rgb="FFF8696B"/>
      </colorScale>
    </cfRule>
  </conditionalFormatting>
  <conditionalFormatting sqref="G2:H2">
    <cfRule type="colorScale" priority="7">
      <colorScale>
        <cfvo type="min"/>
        <cfvo type="max"/>
        <color rgb="FFFCFCFF"/>
        <color rgb="FFF8696B"/>
      </colorScale>
    </cfRule>
  </conditionalFormatting>
  <conditionalFormatting sqref="H1:H1048576">
    <cfRule type="colorScale" priority="5">
      <colorScale>
        <cfvo type="min"/>
        <cfvo type="max"/>
        <color rgb="FFFCFCFF"/>
        <color rgb="FFF8696B"/>
      </colorScale>
    </cfRule>
  </conditionalFormatting>
  <conditionalFormatting sqref="I1:I1048576">
    <cfRule type="colorScale" priority="4">
      <colorScale>
        <cfvo type="min"/>
        <cfvo type="max"/>
        <color rgb="FFFCFCFF"/>
        <color rgb="FFF8696B"/>
      </colorScale>
    </cfRule>
  </conditionalFormatting>
  <conditionalFormatting sqref="J1:J1048576">
    <cfRule type="colorScale" priority="3">
      <colorScale>
        <cfvo type="min"/>
        <cfvo type="max"/>
        <color rgb="FFFCFCFF"/>
        <color rgb="FFF8696B"/>
      </colorScale>
    </cfRule>
  </conditionalFormatting>
  <conditionalFormatting sqref="M17:M24">
    <cfRule type="colorScale" priority="1">
      <colorScale>
        <cfvo type="min"/>
        <cfvo type="max"/>
        <color rgb="FFFCFCFF"/>
        <color rgb="FFF8696B"/>
      </colorScale>
    </cfRule>
  </conditionalFormatting>
  <conditionalFormatting sqref="N3:N14">
    <cfRule type="colorScale" priority="2">
      <colorScale>
        <cfvo type="min"/>
        <cfvo type="max"/>
        <color rgb="FFFCFCFF"/>
        <color rgb="FFF8696B"/>
      </colorScale>
    </cfRule>
  </conditionalFormatting>
  <pageMargins left="0.7" right="0.7" top="0.75" bottom="0.75" header="0.3" footer="0.3"/>
  <pageSetup orientation="portrait" horizontalDpi="90" verticalDpi="9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32"/>
  <sheetViews>
    <sheetView topLeftCell="D1" workbookViewId="0">
      <pane ySplit="2" topLeftCell="A3" activePane="bottomLeft" state="frozen"/>
      <selection pane="bottomLeft" activeCell="E29" sqref="E29"/>
    </sheetView>
  </sheetViews>
  <sheetFormatPr defaultRowHeight="14.5" x14ac:dyDescent="0.35"/>
  <cols>
    <col min="1" max="1" width="57.453125" bestFit="1" customWidth="1"/>
    <col min="2" max="2" width="50.26953125" bestFit="1" customWidth="1"/>
    <col min="3" max="3" width="26.26953125" bestFit="1" customWidth="1"/>
    <col min="4" max="4" width="17.54296875" bestFit="1" customWidth="1"/>
    <col min="5" max="5" width="19.81640625" bestFit="1" customWidth="1"/>
    <col min="6" max="6" width="16.1796875" bestFit="1" customWidth="1"/>
    <col min="7" max="7" width="19.453125" bestFit="1" customWidth="1"/>
    <col min="8" max="8" width="20.26953125" bestFit="1" customWidth="1"/>
    <col min="10" max="10" width="57.453125" bestFit="1" customWidth="1"/>
    <col min="11" max="11" width="6.1796875" bestFit="1" customWidth="1"/>
    <col min="12" max="12" width="6" bestFit="1" customWidth="1"/>
    <col min="13" max="13" width="19.453125" bestFit="1" customWidth="1"/>
    <col min="14" max="14" width="20.26953125" bestFit="1" customWidth="1"/>
    <col min="16" max="16" width="26.7265625" customWidth="1"/>
    <col min="17" max="17" width="8.26953125" bestFit="1" customWidth="1"/>
    <col min="18" max="18" width="13.453125" bestFit="1" customWidth="1"/>
    <col min="19" max="19" width="24" bestFit="1" customWidth="1"/>
    <col min="20" max="20" width="11.81640625" bestFit="1" customWidth="1"/>
    <col min="21" max="21" width="9.7265625" bestFit="1" customWidth="1"/>
    <col min="22" max="22" width="6" bestFit="1" customWidth="1"/>
    <col min="23" max="23" width="12" bestFit="1" customWidth="1"/>
    <col min="24" max="24" width="6.26953125" bestFit="1" customWidth="1"/>
    <col min="25" max="25" width="17.7265625" bestFit="1" customWidth="1"/>
    <col min="26" max="26" width="9.26953125" bestFit="1" customWidth="1"/>
    <col min="27" max="27" width="22.54296875" bestFit="1" customWidth="1"/>
    <col min="28" max="28" width="45.7265625" bestFit="1" customWidth="1"/>
    <col min="29" max="29" width="7.26953125" bestFit="1" customWidth="1"/>
    <col min="30" max="30" width="10.7265625" bestFit="1" customWidth="1"/>
  </cols>
  <sheetData>
    <row r="1" spans="1:30" ht="31.15" customHeight="1" x14ac:dyDescent="0.35">
      <c r="A1" s="79" t="s">
        <v>398</v>
      </c>
      <c r="B1" s="79"/>
      <c r="C1" s="79"/>
      <c r="D1" s="79"/>
      <c r="E1" s="79"/>
      <c r="F1" s="79"/>
      <c r="G1" s="79"/>
      <c r="H1" s="79"/>
      <c r="J1" s="79" t="s">
        <v>399</v>
      </c>
      <c r="K1" s="79"/>
      <c r="L1" s="79"/>
      <c r="P1" s="79" t="s">
        <v>400</v>
      </c>
      <c r="Q1" s="79"/>
      <c r="R1" s="79"/>
      <c r="S1" s="79"/>
      <c r="T1" s="79"/>
      <c r="U1" s="79"/>
      <c r="V1" s="79"/>
      <c r="W1" s="79"/>
      <c r="X1" s="79"/>
      <c r="Y1" s="79"/>
      <c r="Z1" s="79"/>
      <c r="AA1" s="79"/>
      <c r="AB1" s="79"/>
      <c r="AC1" s="79"/>
      <c r="AD1" s="79"/>
    </row>
    <row r="2" spans="1:30" x14ac:dyDescent="0.35">
      <c r="A2" s="8" t="s">
        <v>238</v>
      </c>
      <c r="B2" s="8" t="s">
        <v>239</v>
      </c>
      <c r="C2" s="8" t="s">
        <v>299</v>
      </c>
      <c r="D2" s="3" t="s">
        <v>241</v>
      </c>
      <c r="E2" s="8" t="s">
        <v>300</v>
      </c>
      <c r="F2" s="3" t="s">
        <v>301</v>
      </c>
      <c r="G2" s="4" t="s">
        <v>302</v>
      </c>
      <c r="H2" s="4" t="s">
        <v>303</v>
      </c>
      <c r="J2" s="8" t="s">
        <v>238</v>
      </c>
      <c r="K2" s="8" t="s">
        <v>248</v>
      </c>
      <c r="L2" s="8" t="s">
        <v>304</v>
      </c>
      <c r="P2" s="6" t="s">
        <v>336</v>
      </c>
      <c r="Q2" s="8" t="s">
        <v>317</v>
      </c>
      <c r="R2" s="8" t="s">
        <v>321</v>
      </c>
      <c r="S2" s="8" t="s">
        <v>324</v>
      </c>
      <c r="T2" s="8" t="s">
        <v>316</v>
      </c>
      <c r="U2" s="8" t="s">
        <v>315</v>
      </c>
      <c r="V2" s="8" t="s">
        <v>256</v>
      </c>
      <c r="W2" s="8" t="s">
        <v>327</v>
      </c>
      <c r="X2" s="8" t="s">
        <v>328</v>
      </c>
      <c r="Y2" s="8" t="s">
        <v>332</v>
      </c>
      <c r="Z2" s="8" t="s">
        <v>325</v>
      </c>
      <c r="AA2" s="8" t="s">
        <v>323</v>
      </c>
      <c r="AB2" s="8" t="s">
        <v>320</v>
      </c>
      <c r="AC2" s="8" t="s">
        <v>313</v>
      </c>
      <c r="AD2" s="8" t="s">
        <v>283</v>
      </c>
    </row>
    <row r="3" spans="1:30" x14ac:dyDescent="0.35">
      <c r="A3" s="30" t="s">
        <v>265</v>
      </c>
      <c r="B3" s="30" t="s">
        <v>194</v>
      </c>
      <c r="C3" s="10">
        <v>1</v>
      </c>
      <c r="D3" s="11">
        <f>C3/E3</f>
        <v>1</v>
      </c>
      <c r="E3" s="10">
        <v>1</v>
      </c>
      <c r="F3" s="11">
        <f>E3/SUM($E$3:$E$26)</f>
        <v>1.3888888888888888E-2</v>
      </c>
      <c r="G3" s="12">
        <v>423.5</v>
      </c>
      <c r="H3" s="59">
        <f>G3*F3</f>
        <v>5.8819444444444438</v>
      </c>
      <c r="J3" s="30" t="s">
        <v>264</v>
      </c>
      <c r="K3" s="10">
        <v>26</v>
      </c>
      <c r="L3" s="11">
        <v>0.3611111111111111</v>
      </c>
      <c r="P3" s="52" t="s">
        <v>265</v>
      </c>
      <c r="Q3" s="11">
        <v>0</v>
      </c>
      <c r="R3" s="11">
        <v>1</v>
      </c>
      <c r="S3" s="11">
        <v>0</v>
      </c>
      <c r="T3" s="11">
        <v>0</v>
      </c>
      <c r="U3" s="11">
        <v>0</v>
      </c>
      <c r="V3" s="11">
        <v>0</v>
      </c>
      <c r="W3" s="11">
        <v>0</v>
      </c>
      <c r="X3" s="11">
        <v>0</v>
      </c>
      <c r="Y3" s="11">
        <v>0</v>
      </c>
      <c r="Z3" s="11">
        <v>0</v>
      </c>
      <c r="AA3" s="11">
        <v>0</v>
      </c>
      <c r="AB3" s="11">
        <v>0</v>
      </c>
      <c r="AC3" s="11">
        <v>0</v>
      </c>
      <c r="AD3" s="41">
        <v>1</v>
      </c>
    </row>
    <row r="4" spans="1:30" x14ac:dyDescent="0.35">
      <c r="A4" s="31" t="s">
        <v>267</v>
      </c>
      <c r="B4" s="31" t="s">
        <v>73</v>
      </c>
      <c r="C4" s="32">
        <v>3</v>
      </c>
      <c r="D4" s="33">
        <f>C4/E4</f>
        <v>1</v>
      </c>
      <c r="E4" s="32">
        <v>3</v>
      </c>
      <c r="F4" s="33">
        <f>E4/SUM($E$3:$E$26)</f>
        <v>4.1666666666666664E-2</v>
      </c>
      <c r="G4" s="34">
        <v>25421.550000000003</v>
      </c>
      <c r="H4" s="60">
        <f>G4*F4</f>
        <v>1059.23125</v>
      </c>
      <c r="J4" s="30" t="s">
        <v>276</v>
      </c>
      <c r="K4" s="10">
        <v>10</v>
      </c>
      <c r="L4" s="11">
        <v>0.1388888888888889</v>
      </c>
      <c r="P4" s="52" t="s">
        <v>267</v>
      </c>
      <c r="Q4" s="11">
        <v>0</v>
      </c>
      <c r="R4" s="11">
        <v>0</v>
      </c>
      <c r="S4" s="11">
        <v>0.33333333333333331</v>
      </c>
      <c r="T4" s="11">
        <v>0</v>
      </c>
      <c r="U4" s="11">
        <v>0</v>
      </c>
      <c r="V4" s="11">
        <v>0</v>
      </c>
      <c r="W4" s="11">
        <v>0</v>
      </c>
      <c r="X4" s="11">
        <v>0</v>
      </c>
      <c r="Y4" s="11">
        <v>0</v>
      </c>
      <c r="Z4" s="11">
        <v>0</v>
      </c>
      <c r="AA4" s="11">
        <v>0</v>
      </c>
      <c r="AB4" s="11">
        <v>0</v>
      </c>
      <c r="AC4" s="11">
        <v>0.66666666666666663</v>
      </c>
      <c r="AD4" s="41">
        <v>1</v>
      </c>
    </row>
    <row r="5" spans="1:30" x14ac:dyDescent="0.35">
      <c r="A5" s="30" t="s">
        <v>306</v>
      </c>
      <c r="B5" s="30" t="s">
        <v>189</v>
      </c>
      <c r="C5" s="10">
        <v>2</v>
      </c>
      <c r="D5" s="11">
        <f>C5/E5</f>
        <v>1</v>
      </c>
      <c r="E5" s="10">
        <v>2</v>
      </c>
      <c r="F5" s="11">
        <f>E5/SUM($E$3:$E$26)</f>
        <v>2.7777777777777776E-2</v>
      </c>
      <c r="G5" s="12">
        <v>28601.82</v>
      </c>
      <c r="H5" s="59">
        <f>G5*F5</f>
        <v>794.495</v>
      </c>
      <c r="J5" s="30" t="s">
        <v>305</v>
      </c>
      <c r="K5" s="10">
        <v>9</v>
      </c>
      <c r="L5" s="11">
        <v>0.125</v>
      </c>
      <c r="P5" s="52" t="s">
        <v>306</v>
      </c>
      <c r="Q5" s="11">
        <v>0</v>
      </c>
      <c r="R5" s="11">
        <v>0</v>
      </c>
      <c r="S5" s="11">
        <v>0.5</v>
      </c>
      <c r="T5" s="11">
        <v>0</v>
      </c>
      <c r="U5" s="11">
        <v>0</v>
      </c>
      <c r="V5" s="11">
        <v>0</v>
      </c>
      <c r="W5" s="11">
        <v>0</v>
      </c>
      <c r="X5" s="11">
        <v>0</v>
      </c>
      <c r="Y5" s="11">
        <v>0</v>
      </c>
      <c r="Z5" s="11">
        <v>0</v>
      </c>
      <c r="AA5" s="11">
        <v>0.5</v>
      </c>
      <c r="AB5" s="11">
        <v>0</v>
      </c>
      <c r="AC5" s="11">
        <v>0</v>
      </c>
      <c r="AD5" s="41">
        <v>1</v>
      </c>
    </row>
    <row r="6" spans="1:30" x14ac:dyDescent="0.35">
      <c r="A6" s="97" t="s">
        <v>269</v>
      </c>
      <c r="B6" s="31" t="s">
        <v>60</v>
      </c>
      <c r="C6" s="32">
        <v>1</v>
      </c>
      <c r="D6" s="33">
        <f>C6/$E$6</f>
        <v>0.14285714285714285</v>
      </c>
      <c r="E6" s="98">
        <v>7</v>
      </c>
      <c r="F6" s="99">
        <f>E6/SUM($E$3:$E$26)</f>
        <v>9.7222222222222224E-2</v>
      </c>
      <c r="G6" s="100">
        <v>7415.4142857142861</v>
      </c>
      <c r="H6" s="129">
        <f>G6*F6</f>
        <v>720.94305555555559</v>
      </c>
      <c r="J6" s="30" t="s">
        <v>269</v>
      </c>
      <c r="K6" s="10">
        <v>7</v>
      </c>
      <c r="L6" s="11">
        <v>9.7222222222222224E-2</v>
      </c>
      <c r="P6" s="52" t="s">
        <v>269</v>
      </c>
      <c r="Q6" s="11">
        <v>0.14285714285714285</v>
      </c>
      <c r="R6" s="11">
        <v>0.14285714285714285</v>
      </c>
      <c r="S6" s="11">
        <v>0.14285714285714285</v>
      </c>
      <c r="T6" s="11">
        <v>0</v>
      </c>
      <c r="U6" s="11">
        <v>0</v>
      </c>
      <c r="V6" s="11">
        <v>0.14285714285714285</v>
      </c>
      <c r="W6" s="11">
        <v>0</v>
      </c>
      <c r="X6" s="11">
        <v>0</v>
      </c>
      <c r="Y6" s="11">
        <v>0</v>
      </c>
      <c r="Z6" s="11">
        <v>0.14285714285714285</v>
      </c>
      <c r="AA6" s="11">
        <v>0</v>
      </c>
      <c r="AB6" s="11">
        <v>0.14285714285714285</v>
      </c>
      <c r="AC6" s="11">
        <v>0.14285714285714285</v>
      </c>
      <c r="AD6" s="41">
        <v>1</v>
      </c>
    </row>
    <row r="7" spans="1:30" x14ac:dyDescent="0.35">
      <c r="A7" s="97"/>
      <c r="B7" s="31" t="s">
        <v>62</v>
      </c>
      <c r="C7" s="32">
        <v>5</v>
      </c>
      <c r="D7" s="33">
        <f t="shared" ref="D7:D8" si="0">C7/$E$6</f>
        <v>0.7142857142857143</v>
      </c>
      <c r="E7" s="98"/>
      <c r="F7" s="99"/>
      <c r="G7" s="100"/>
      <c r="H7" s="129"/>
      <c r="J7" s="30" t="s">
        <v>273</v>
      </c>
      <c r="K7" s="10">
        <v>5</v>
      </c>
      <c r="L7" s="11">
        <v>6.9444444444444448E-2</v>
      </c>
      <c r="P7" s="52" t="s">
        <v>264</v>
      </c>
      <c r="Q7" s="11">
        <v>0</v>
      </c>
      <c r="R7" s="11">
        <v>3.8461538461538464E-2</v>
      </c>
      <c r="S7" s="11">
        <v>0.26923076923076922</v>
      </c>
      <c r="T7" s="11">
        <v>3.8461538461538464E-2</v>
      </c>
      <c r="U7" s="11">
        <v>0.11538461538461539</v>
      </c>
      <c r="V7" s="11">
        <v>0</v>
      </c>
      <c r="W7" s="11">
        <v>7.6923076923076927E-2</v>
      </c>
      <c r="X7" s="11">
        <v>0</v>
      </c>
      <c r="Y7" s="11">
        <v>3.8461538461538464E-2</v>
      </c>
      <c r="Z7" s="11">
        <v>7.6923076923076927E-2</v>
      </c>
      <c r="AA7" s="11">
        <v>0</v>
      </c>
      <c r="AB7" s="11">
        <v>0.19230769230769232</v>
      </c>
      <c r="AC7" s="11">
        <v>0.15384615384615385</v>
      </c>
      <c r="AD7" s="41">
        <v>1</v>
      </c>
    </row>
    <row r="8" spans="1:30" x14ac:dyDescent="0.35">
      <c r="A8" s="97"/>
      <c r="B8" s="31" t="s">
        <v>65</v>
      </c>
      <c r="C8" s="32">
        <v>1</v>
      </c>
      <c r="D8" s="33">
        <f t="shared" si="0"/>
        <v>0.14285714285714285</v>
      </c>
      <c r="E8" s="98"/>
      <c r="F8" s="99"/>
      <c r="G8" s="100"/>
      <c r="H8" s="129"/>
      <c r="J8" s="30" t="s">
        <v>267</v>
      </c>
      <c r="K8" s="10">
        <v>3</v>
      </c>
      <c r="L8" s="11">
        <v>4.1666666666666664E-2</v>
      </c>
      <c r="P8" s="52" t="s">
        <v>273</v>
      </c>
      <c r="Q8" s="11">
        <v>0</v>
      </c>
      <c r="R8" s="11">
        <v>0</v>
      </c>
      <c r="S8" s="11">
        <v>0.2</v>
      </c>
      <c r="T8" s="11">
        <v>0.2</v>
      </c>
      <c r="U8" s="11">
        <v>0</v>
      </c>
      <c r="V8" s="11">
        <v>0.2</v>
      </c>
      <c r="W8" s="11">
        <v>0</v>
      </c>
      <c r="X8" s="11">
        <v>0</v>
      </c>
      <c r="Y8" s="11">
        <v>0</v>
      </c>
      <c r="Z8" s="11">
        <v>0.2</v>
      </c>
      <c r="AA8" s="11">
        <v>0</v>
      </c>
      <c r="AB8" s="11">
        <v>0.2</v>
      </c>
      <c r="AC8" s="11">
        <v>0</v>
      </c>
      <c r="AD8" s="41">
        <v>1</v>
      </c>
    </row>
    <row r="9" spans="1:30" x14ac:dyDescent="0.35">
      <c r="A9" s="96" t="s">
        <v>264</v>
      </c>
      <c r="B9" s="30" t="s">
        <v>141</v>
      </c>
      <c r="C9" s="10">
        <v>3</v>
      </c>
      <c r="D9" s="11">
        <f>C9/$E$9</f>
        <v>0.11538461538461539</v>
      </c>
      <c r="E9" s="86">
        <v>26</v>
      </c>
      <c r="F9" s="87">
        <f>E9/SUM($E$3:$E$26)</f>
        <v>0.3611111111111111</v>
      </c>
      <c r="G9" s="88">
        <v>5589.7723076923085</v>
      </c>
      <c r="H9" s="130">
        <f>G9*F9</f>
        <v>2018.5288888888892</v>
      </c>
      <c r="J9" s="30" t="s">
        <v>307</v>
      </c>
      <c r="K9" s="10">
        <v>3</v>
      </c>
      <c r="L9" s="11">
        <v>4.1666666666666664E-2</v>
      </c>
      <c r="P9" s="52" t="s">
        <v>308</v>
      </c>
      <c r="Q9" s="11">
        <v>0</v>
      </c>
      <c r="R9" s="11">
        <v>0</v>
      </c>
      <c r="S9" s="11">
        <v>0</v>
      </c>
      <c r="T9" s="11">
        <v>0</v>
      </c>
      <c r="U9" s="11">
        <v>1</v>
      </c>
      <c r="V9" s="11">
        <v>0</v>
      </c>
      <c r="W9" s="11">
        <v>0</v>
      </c>
      <c r="X9" s="11">
        <v>0</v>
      </c>
      <c r="Y9" s="11">
        <v>0</v>
      </c>
      <c r="Z9" s="11">
        <v>0</v>
      </c>
      <c r="AA9" s="11">
        <v>0</v>
      </c>
      <c r="AB9" s="11">
        <v>0</v>
      </c>
      <c r="AC9" s="11">
        <v>0</v>
      </c>
      <c r="AD9" s="41">
        <v>1</v>
      </c>
    </row>
    <row r="10" spans="1:30" x14ac:dyDescent="0.35">
      <c r="A10" s="96"/>
      <c r="B10" s="30" t="s">
        <v>143</v>
      </c>
      <c r="C10" s="10">
        <v>4</v>
      </c>
      <c r="D10" s="11">
        <f t="shared" ref="D10:D11" si="1">C10/$E$9</f>
        <v>0.15384615384615385</v>
      </c>
      <c r="E10" s="86"/>
      <c r="F10" s="87"/>
      <c r="G10" s="88"/>
      <c r="H10" s="130"/>
      <c r="J10" s="30" t="s">
        <v>306</v>
      </c>
      <c r="K10" s="10">
        <v>2</v>
      </c>
      <c r="L10" s="11">
        <v>2.7777777777777776E-2</v>
      </c>
      <c r="P10" s="52" t="s">
        <v>266</v>
      </c>
      <c r="Q10" s="11">
        <v>0</v>
      </c>
      <c r="R10" s="11">
        <v>0</v>
      </c>
      <c r="S10" s="11">
        <v>0</v>
      </c>
      <c r="T10" s="11">
        <v>0</v>
      </c>
      <c r="U10" s="11">
        <v>0</v>
      </c>
      <c r="V10" s="11">
        <v>0</v>
      </c>
      <c r="W10" s="11">
        <v>0</v>
      </c>
      <c r="X10" s="11">
        <v>0</v>
      </c>
      <c r="Y10" s="11">
        <v>0</v>
      </c>
      <c r="Z10" s="11">
        <v>0</v>
      </c>
      <c r="AA10" s="11">
        <v>0</v>
      </c>
      <c r="AB10" s="11">
        <v>0</v>
      </c>
      <c r="AC10" s="11">
        <v>1</v>
      </c>
      <c r="AD10" s="41">
        <v>1</v>
      </c>
    </row>
    <row r="11" spans="1:30" x14ac:dyDescent="0.35">
      <c r="A11" s="96"/>
      <c r="B11" s="30" t="s">
        <v>152</v>
      </c>
      <c r="C11" s="10">
        <v>19</v>
      </c>
      <c r="D11" s="11">
        <f t="shared" si="1"/>
        <v>0.73076923076923073</v>
      </c>
      <c r="E11" s="86"/>
      <c r="F11" s="87"/>
      <c r="G11" s="88"/>
      <c r="H11" s="130"/>
      <c r="J11" s="30" t="s">
        <v>308</v>
      </c>
      <c r="K11" s="10">
        <v>2</v>
      </c>
      <c r="L11" s="11">
        <v>2.7777777777777776E-2</v>
      </c>
      <c r="P11" s="52" t="s">
        <v>276</v>
      </c>
      <c r="Q11" s="11">
        <v>0</v>
      </c>
      <c r="R11" s="11">
        <v>0</v>
      </c>
      <c r="S11" s="11">
        <v>0.2</v>
      </c>
      <c r="T11" s="11">
        <v>0</v>
      </c>
      <c r="U11" s="11">
        <v>0.1</v>
      </c>
      <c r="V11" s="11">
        <v>0</v>
      </c>
      <c r="W11" s="11">
        <v>0</v>
      </c>
      <c r="X11" s="11">
        <v>0.1</v>
      </c>
      <c r="Y11" s="11">
        <v>0</v>
      </c>
      <c r="Z11" s="11">
        <v>0.2</v>
      </c>
      <c r="AA11" s="11">
        <v>0</v>
      </c>
      <c r="AB11" s="11">
        <v>0.3</v>
      </c>
      <c r="AC11" s="11">
        <v>0.1</v>
      </c>
      <c r="AD11" s="41">
        <v>1</v>
      </c>
    </row>
    <row r="12" spans="1:30" x14ac:dyDescent="0.35">
      <c r="A12" s="97" t="s">
        <v>273</v>
      </c>
      <c r="B12" s="31" t="s">
        <v>172</v>
      </c>
      <c r="C12" s="32">
        <v>1</v>
      </c>
      <c r="D12" s="33">
        <f>C12/$E$12</f>
        <v>0.2</v>
      </c>
      <c r="E12" s="98">
        <v>5</v>
      </c>
      <c r="F12" s="99">
        <f>E12/SUM($E$3:$E$26)</f>
        <v>6.9444444444444448E-2</v>
      </c>
      <c r="G12" s="100">
        <v>9833.11</v>
      </c>
      <c r="H12" s="129">
        <f>G12*F12</f>
        <v>682.85486111111118</v>
      </c>
      <c r="J12" s="30" t="s">
        <v>265</v>
      </c>
      <c r="K12" s="10">
        <v>1</v>
      </c>
      <c r="L12" s="11">
        <v>1.3888888888888888E-2</v>
      </c>
      <c r="P12" s="52" t="s">
        <v>279</v>
      </c>
      <c r="Q12" s="11">
        <v>0</v>
      </c>
      <c r="R12" s="11">
        <v>0</v>
      </c>
      <c r="S12" s="11">
        <v>0</v>
      </c>
      <c r="T12" s="11">
        <v>0</v>
      </c>
      <c r="U12" s="11">
        <v>0</v>
      </c>
      <c r="V12" s="11">
        <v>0</v>
      </c>
      <c r="W12" s="11">
        <v>1</v>
      </c>
      <c r="X12" s="11">
        <v>0</v>
      </c>
      <c r="Y12" s="11">
        <v>0</v>
      </c>
      <c r="Z12" s="11">
        <v>0</v>
      </c>
      <c r="AA12" s="11">
        <v>0</v>
      </c>
      <c r="AB12" s="11">
        <v>0</v>
      </c>
      <c r="AC12" s="11">
        <v>0</v>
      </c>
      <c r="AD12" s="41">
        <v>1</v>
      </c>
    </row>
    <row r="13" spans="1:30" x14ac:dyDescent="0.35">
      <c r="A13" s="97"/>
      <c r="B13" s="31" t="s">
        <v>101</v>
      </c>
      <c r="C13" s="32">
        <v>3</v>
      </c>
      <c r="D13" s="33">
        <f t="shared" ref="D13:D14" si="2">C13/$E$12</f>
        <v>0.6</v>
      </c>
      <c r="E13" s="98"/>
      <c r="F13" s="99"/>
      <c r="G13" s="100"/>
      <c r="H13" s="129"/>
      <c r="J13" s="30" t="s">
        <v>266</v>
      </c>
      <c r="K13" s="10">
        <v>1</v>
      </c>
      <c r="L13" s="11">
        <v>1.3888888888888888E-2</v>
      </c>
      <c r="P13" s="52" t="s">
        <v>275</v>
      </c>
      <c r="Q13" s="11">
        <v>0</v>
      </c>
      <c r="R13" s="11">
        <v>0</v>
      </c>
      <c r="S13" s="11">
        <v>0</v>
      </c>
      <c r="T13" s="11">
        <v>1</v>
      </c>
      <c r="U13" s="11">
        <v>0</v>
      </c>
      <c r="V13" s="11">
        <v>0</v>
      </c>
      <c r="W13" s="11">
        <v>0</v>
      </c>
      <c r="X13" s="11">
        <v>0</v>
      </c>
      <c r="Y13" s="11">
        <v>0</v>
      </c>
      <c r="Z13" s="11">
        <v>0</v>
      </c>
      <c r="AA13" s="11">
        <v>0</v>
      </c>
      <c r="AB13" s="11">
        <v>0</v>
      </c>
      <c r="AC13" s="11">
        <v>0</v>
      </c>
      <c r="AD13" s="41">
        <v>1</v>
      </c>
    </row>
    <row r="14" spans="1:30" x14ac:dyDescent="0.35">
      <c r="A14" s="97"/>
      <c r="B14" s="31" t="s">
        <v>102</v>
      </c>
      <c r="C14" s="32">
        <v>1</v>
      </c>
      <c r="D14" s="33">
        <f t="shared" si="2"/>
        <v>0.2</v>
      </c>
      <c r="E14" s="98"/>
      <c r="F14" s="99"/>
      <c r="G14" s="100"/>
      <c r="H14" s="129"/>
      <c r="J14" s="30" t="s">
        <v>279</v>
      </c>
      <c r="K14" s="10">
        <v>1</v>
      </c>
      <c r="L14" s="11">
        <v>1.3888888888888888E-2</v>
      </c>
      <c r="P14" s="52" t="s">
        <v>307</v>
      </c>
      <c r="Q14" s="11">
        <v>0</v>
      </c>
      <c r="R14" s="11">
        <v>0</v>
      </c>
      <c r="S14" s="11">
        <v>0</v>
      </c>
      <c r="T14" s="11">
        <v>0</v>
      </c>
      <c r="U14" s="11">
        <v>0.33333333333333331</v>
      </c>
      <c r="V14" s="11">
        <v>0</v>
      </c>
      <c r="W14" s="11">
        <v>0</v>
      </c>
      <c r="X14" s="11">
        <v>0.33333333333333331</v>
      </c>
      <c r="Y14" s="11">
        <v>0</v>
      </c>
      <c r="Z14" s="11">
        <v>0</v>
      </c>
      <c r="AA14" s="11">
        <v>0</v>
      </c>
      <c r="AB14" s="11">
        <v>0</v>
      </c>
      <c r="AC14" s="11">
        <v>0.33333333333333331</v>
      </c>
      <c r="AD14" s="41">
        <v>1</v>
      </c>
    </row>
    <row r="15" spans="1:30" x14ac:dyDescent="0.35">
      <c r="A15" s="96" t="s">
        <v>308</v>
      </c>
      <c r="B15" s="30" t="s">
        <v>205</v>
      </c>
      <c r="C15" s="10">
        <v>1</v>
      </c>
      <c r="D15" s="11">
        <f>C15/$E$15</f>
        <v>0.5</v>
      </c>
      <c r="E15" s="86">
        <v>2</v>
      </c>
      <c r="F15" s="87">
        <f>E15/SUM($E$3:$E$26)</f>
        <v>2.7777777777777776E-2</v>
      </c>
      <c r="G15" s="88">
        <v>5550</v>
      </c>
      <c r="H15" s="130">
        <f>G15*F15</f>
        <v>154.16666666666666</v>
      </c>
      <c r="J15" s="30" t="s">
        <v>275</v>
      </c>
      <c r="K15" s="10">
        <v>1</v>
      </c>
      <c r="L15" s="11">
        <v>1.3888888888888888E-2</v>
      </c>
      <c r="P15" s="52" t="s">
        <v>305</v>
      </c>
      <c r="Q15" s="11">
        <v>0</v>
      </c>
      <c r="R15" s="11">
        <v>0</v>
      </c>
      <c r="S15" s="11">
        <v>0.66666666666666663</v>
      </c>
      <c r="T15" s="11">
        <v>0</v>
      </c>
      <c r="U15" s="11">
        <v>0</v>
      </c>
      <c r="V15" s="11">
        <v>0</v>
      </c>
      <c r="W15" s="11">
        <v>0</v>
      </c>
      <c r="X15" s="11">
        <v>0</v>
      </c>
      <c r="Y15" s="11">
        <v>0</v>
      </c>
      <c r="Z15" s="11">
        <v>0</v>
      </c>
      <c r="AA15" s="11">
        <v>0</v>
      </c>
      <c r="AB15" s="11">
        <v>0.1111111111111111</v>
      </c>
      <c r="AC15" s="11">
        <v>0.22222222222222221</v>
      </c>
      <c r="AD15" s="41">
        <v>1</v>
      </c>
    </row>
    <row r="16" spans="1:30" x14ac:dyDescent="0.35">
      <c r="A16" s="96"/>
      <c r="B16" s="30" t="s">
        <v>206</v>
      </c>
      <c r="C16" s="10">
        <v>1</v>
      </c>
      <c r="D16" s="11">
        <f>C16/$E$15</f>
        <v>0.5</v>
      </c>
      <c r="E16" s="86"/>
      <c r="F16" s="87"/>
      <c r="G16" s="88"/>
      <c r="H16" s="130"/>
      <c r="J16" s="30" t="s">
        <v>282</v>
      </c>
      <c r="K16" s="10">
        <v>1</v>
      </c>
      <c r="L16" s="11">
        <v>1.3888888888888888E-2</v>
      </c>
      <c r="P16" s="52" t="s">
        <v>282</v>
      </c>
      <c r="Q16" s="11">
        <v>0</v>
      </c>
      <c r="R16" s="11">
        <v>0</v>
      </c>
      <c r="S16" s="11">
        <v>0</v>
      </c>
      <c r="T16" s="11">
        <v>1</v>
      </c>
      <c r="U16" s="11">
        <v>0</v>
      </c>
      <c r="V16" s="11">
        <v>0</v>
      </c>
      <c r="W16" s="11">
        <v>0</v>
      </c>
      <c r="X16" s="11">
        <v>0</v>
      </c>
      <c r="Y16" s="11">
        <v>0</v>
      </c>
      <c r="Z16" s="11">
        <v>0</v>
      </c>
      <c r="AA16" s="11">
        <v>0</v>
      </c>
      <c r="AB16" s="11">
        <v>0</v>
      </c>
      <c r="AC16" s="11">
        <v>0</v>
      </c>
      <c r="AD16" s="41">
        <v>1</v>
      </c>
    </row>
    <row r="17" spans="1:30" x14ac:dyDescent="0.35">
      <c r="A17" s="31" t="s">
        <v>266</v>
      </c>
      <c r="B17" s="31" t="s">
        <v>34</v>
      </c>
      <c r="C17" s="32">
        <v>1</v>
      </c>
      <c r="D17" s="33">
        <f>C17/E17</f>
        <v>1</v>
      </c>
      <c r="E17" s="32">
        <v>1</v>
      </c>
      <c r="F17" s="33">
        <f>E17/SUM($E$3:$E$26)</f>
        <v>1.3888888888888888E-2</v>
      </c>
      <c r="G17" s="34">
        <v>4935</v>
      </c>
      <c r="H17" s="60">
        <f>G17*F17</f>
        <v>68.541666666666657</v>
      </c>
      <c r="P17" s="53" t="s">
        <v>283</v>
      </c>
      <c r="Q17" s="41">
        <v>1.3888888888888888E-2</v>
      </c>
      <c r="R17" s="41">
        <v>4.1666666666666664E-2</v>
      </c>
      <c r="S17" s="41">
        <v>0.2638888888888889</v>
      </c>
      <c r="T17" s="41">
        <v>5.5555555555555552E-2</v>
      </c>
      <c r="U17" s="41">
        <v>9.7222222222222224E-2</v>
      </c>
      <c r="V17" s="41">
        <v>2.7777777777777776E-2</v>
      </c>
      <c r="W17" s="41">
        <v>4.1666666666666664E-2</v>
      </c>
      <c r="X17" s="41">
        <v>2.7777777777777776E-2</v>
      </c>
      <c r="Y17" s="41">
        <v>1.3888888888888888E-2</v>
      </c>
      <c r="Z17" s="41">
        <v>8.3333333333333329E-2</v>
      </c>
      <c r="AA17" s="41">
        <v>1.3888888888888888E-2</v>
      </c>
      <c r="AB17" s="41">
        <v>0.15277777777777779</v>
      </c>
      <c r="AC17" s="41">
        <v>0.16666666666666666</v>
      </c>
      <c r="AD17" s="41">
        <v>1</v>
      </c>
    </row>
    <row r="18" spans="1:30" ht="31.15" customHeight="1" x14ac:dyDescent="0.35">
      <c r="A18" s="30" t="s">
        <v>276</v>
      </c>
      <c r="B18" s="30" t="s">
        <v>78</v>
      </c>
      <c r="C18" s="10">
        <v>10</v>
      </c>
      <c r="D18" s="11">
        <f>C18/E18</f>
        <v>1</v>
      </c>
      <c r="E18" s="10">
        <v>10</v>
      </c>
      <c r="F18" s="11">
        <f>E18/SUM($E$3:$E$26)</f>
        <v>0.1388888888888889</v>
      </c>
      <c r="G18" s="12">
        <v>10956.802</v>
      </c>
      <c r="H18" s="59">
        <f>G18*F18</f>
        <v>1521.7780555555555</v>
      </c>
      <c r="J18" s="79" t="s">
        <v>401</v>
      </c>
      <c r="K18" s="79"/>
      <c r="L18" s="79"/>
      <c r="M18" s="79"/>
      <c r="N18" s="79"/>
    </row>
    <row r="19" spans="1:30" x14ac:dyDescent="0.35">
      <c r="A19" s="31" t="s">
        <v>279</v>
      </c>
      <c r="B19" s="31" t="s">
        <v>223</v>
      </c>
      <c r="C19" s="32">
        <v>1</v>
      </c>
      <c r="D19" s="33">
        <f>C19/E19</f>
        <v>1</v>
      </c>
      <c r="E19" s="32">
        <v>1</v>
      </c>
      <c r="F19" s="33">
        <f>E19/SUM($E$3:$E$26)</f>
        <v>1.3888888888888888E-2</v>
      </c>
      <c r="G19" s="34">
        <v>3597.96</v>
      </c>
      <c r="H19" s="60">
        <f>G19*F19</f>
        <v>49.971666666666664</v>
      </c>
      <c r="J19" s="8" t="s">
        <v>442</v>
      </c>
      <c r="K19" s="8" t="s">
        <v>248</v>
      </c>
      <c r="L19" s="8" t="s">
        <v>304</v>
      </c>
      <c r="M19" s="4" t="s">
        <v>302</v>
      </c>
      <c r="N19" s="4" t="s">
        <v>303</v>
      </c>
    </row>
    <row r="20" spans="1:30" x14ac:dyDescent="0.35">
      <c r="A20" s="30" t="s">
        <v>275</v>
      </c>
      <c r="B20" s="30" t="s">
        <v>75</v>
      </c>
      <c r="C20" s="10">
        <v>1</v>
      </c>
      <c r="D20" s="11">
        <f>C20/E20</f>
        <v>1</v>
      </c>
      <c r="E20" s="10">
        <v>1</v>
      </c>
      <c r="F20" s="11">
        <f>E20/SUM($E$3:$E$26)</f>
        <v>1.3888888888888888E-2</v>
      </c>
      <c r="G20" s="12">
        <v>115500</v>
      </c>
      <c r="H20" s="59">
        <f>G20*F20</f>
        <v>1604.1666666666665</v>
      </c>
      <c r="J20" s="9" t="s">
        <v>324</v>
      </c>
      <c r="K20" s="10">
        <v>19</v>
      </c>
      <c r="L20" s="11">
        <v>0.2638888888888889</v>
      </c>
      <c r="M20" s="12">
        <v>5683.5542105263166</v>
      </c>
      <c r="N20" s="12">
        <f t="shared" ref="N20:N32" si="3">M20*L20</f>
        <v>1499.8268055555559</v>
      </c>
    </row>
    <row r="21" spans="1:30" x14ac:dyDescent="0.35">
      <c r="A21" s="97" t="s">
        <v>307</v>
      </c>
      <c r="B21" s="31" t="s">
        <v>184</v>
      </c>
      <c r="C21" s="32">
        <v>2</v>
      </c>
      <c r="D21" s="33">
        <f>C21/$E$21</f>
        <v>0.66666666666666663</v>
      </c>
      <c r="E21" s="98">
        <v>3</v>
      </c>
      <c r="F21" s="99">
        <f>E21/SUM($E$3:$E$26)</f>
        <v>4.1666666666666664E-2</v>
      </c>
      <c r="G21" s="100">
        <v>1734.3999999999999</v>
      </c>
      <c r="H21" s="129">
        <f>G21*F21</f>
        <v>72.266666666666652</v>
      </c>
      <c r="J21" s="9" t="s">
        <v>313</v>
      </c>
      <c r="K21" s="10">
        <v>12</v>
      </c>
      <c r="L21" s="11">
        <v>0.16666666666666666</v>
      </c>
      <c r="M21" s="12">
        <v>5139.3041666666659</v>
      </c>
      <c r="N21" s="12">
        <f t="shared" si="3"/>
        <v>856.55069444444428</v>
      </c>
    </row>
    <row r="22" spans="1:30" x14ac:dyDescent="0.35">
      <c r="A22" s="97"/>
      <c r="B22" s="31" t="s">
        <v>185</v>
      </c>
      <c r="C22" s="32">
        <v>1</v>
      </c>
      <c r="D22" s="33">
        <f>C22/$E$21</f>
        <v>0.33333333333333331</v>
      </c>
      <c r="E22" s="98"/>
      <c r="F22" s="99"/>
      <c r="G22" s="100"/>
      <c r="H22" s="129"/>
      <c r="J22" s="9" t="s">
        <v>320</v>
      </c>
      <c r="K22" s="10">
        <v>11</v>
      </c>
      <c r="L22" s="11">
        <v>0.15277777777777779</v>
      </c>
      <c r="M22" s="12">
        <v>6414.5054545454559</v>
      </c>
      <c r="N22" s="12">
        <f t="shared" si="3"/>
        <v>979.99388888888916</v>
      </c>
    </row>
    <row r="23" spans="1:30" x14ac:dyDescent="0.35">
      <c r="A23" s="96" t="s">
        <v>305</v>
      </c>
      <c r="B23" s="30" t="s">
        <v>166</v>
      </c>
      <c r="C23" s="10">
        <v>2</v>
      </c>
      <c r="D23" s="11">
        <f>C23/$E$23</f>
        <v>0.22222222222222221</v>
      </c>
      <c r="E23" s="86">
        <v>9</v>
      </c>
      <c r="F23" s="87">
        <f>E23/SUM($E$3:$E$26)</f>
        <v>0.125</v>
      </c>
      <c r="G23" s="88">
        <v>7023.9022222222229</v>
      </c>
      <c r="H23" s="130">
        <f>G23*F23</f>
        <v>877.98777777777786</v>
      </c>
      <c r="J23" s="9" t="s">
        <v>315</v>
      </c>
      <c r="K23" s="10">
        <v>7</v>
      </c>
      <c r="L23" s="11">
        <v>9.7222222222222224E-2</v>
      </c>
      <c r="M23" s="12">
        <v>4075.15</v>
      </c>
      <c r="N23" s="12">
        <f t="shared" si="3"/>
        <v>396.19513888888889</v>
      </c>
    </row>
    <row r="24" spans="1:30" x14ac:dyDescent="0.35">
      <c r="A24" s="96"/>
      <c r="B24" s="30" t="s">
        <v>167</v>
      </c>
      <c r="C24" s="10">
        <v>1</v>
      </c>
      <c r="D24" s="11">
        <f t="shared" ref="D24:D25" si="4">C24/$E$23</f>
        <v>0.1111111111111111</v>
      </c>
      <c r="E24" s="86"/>
      <c r="F24" s="87"/>
      <c r="G24" s="88"/>
      <c r="H24" s="130"/>
      <c r="J24" s="9" t="s">
        <v>325</v>
      </c>
      <c r="K24" s="10">
        <v>6</v>
      </c>
      <c r="L24" s="11">
        <v>8.3333333333333329E-2</v>
      </c>
      <c r="M24" s="12">
        <v>17851.733333333334</v>
      </c>
      <c r="N24" s="12">
        <f t="shared" si="3"/>
        <v>1487.6444444444444</v>
      </c>
    </row>
    <row r="25" spans="1:30" x14ac:dyDescent="0.35">
      <c r="A25" s="96"/>
      <c r="B25" s="30" t="s">
        <v>168</v>
      </c>
      <c r="C25" s="10">
        <v>6</v>
      </c>
      <c r="D25" s="11">
        <f t="shared" si="4"/>
        <v>0.66666666666666663</v>
      </c>
      <c r="E25" s="86"/>
      <c r="F25" s="87"/>
      <c r="G25" s="88"/>
      <c r="H25" s="130"/>
      <c r="J25" s="9" t="s">
        <v>316</v>
      </c>
      <c r="K25" s="10">
        <v>4</v>
      </c>
      <c r="L25" s="11">
        <v>5.5555555555555552E-2</v>
      </c>
      <c r="M25" s="12">
        <v>42953.25</v>
      </c>
      <c r="N25" s="12">
        <f t="shared" si="3"/>
        <v>2386.2916666666665</v>
      </c>
    </row>
    <row r="26" spans="1:30" x14ac:dyDescent="0.35">
      <c r="A26" s="31" t="s">
        <v>282</v>
      </c>
      <c r="B26" s="31" t="s">
        <v>225</v>
      </c>
      <c r="C26" s="32">
        <v>1</v>
      </c>
      <c r="D26" s="33">
        <f>C26/E26</f>
        <v>1</v>
      </c>
      <c r="E26" s="32">
        <v>1</v>
      </c>
      <c r="F26" s="33">
        <f>E26/SUM($E$3:$E$26)</f>
        <v>1.3888888888888888E-2</v>
      </c>
      <c r="G26" s="34">
        <v>38331</v>
      </c>
      <c r="H26" s="60">
        <f>G26*F26</f>
        <v>532.375</v>
      </c>
      <c r="J26" s="9" t="s">
        <v>321</v>
      </c>
      <c r="K26" s="10">
        <v>3</v>
      </c>
      <c r="L26" s="11">
        <v>4.1666666666666664E-2</v>
      </c>
      <c r="M26" s="12">
        <v>9047.6999999999989</v>
      </c>
      <c r="N26" s="12">
        <f t="shared" si="3"/>
        <v>376.98749999999995</v>
      </c>
    </row>
    <row r="27" spans="1:30" x14ac:dyDescent="0.35">
      <c r="J27" s="9" t="s">
        <v>327</v>
      </c>
      <c r="K27" s="10">
        <v>3</v>
      </c>
      <c r="L27" s="11">
        <v>4.1666666666666664E-2</v>
      </c>
      <c r="M27" s="12">
        <v>7175.8966666666665</v>
      </c>
      <c r="N27" s="12">
        <f t="shared" si="3"/>
        <v>298.99569444444444</v>
      </c>
    </row>
    <row r="28" spans="1:30" x14ac:dyDescent="0.35">
      <c r="J28" s="9" t="s">
        <v>256</v>
      </c>
      <c r="K28" s="10">
        <v>2</v>
      </c>
      <c r="L28" s="11">
        <v>2.7777777777777776E-2</v>
      </c>
      <c r="M28" s="12">
        <v>960.25</v>
      </c>
      <c r="N28" s="12">
        <f t="shared" si="3"/>
        <v>26.673611111111111</v>
      </c>
    </row>
    <row r="29" spans="1:30" x14ac:dyDescent="0.35">
      <c r="J29" s="9" t="s">
        <v>328</v>
      </c>
      <c r="K29" s="10">
        <v>2</v>
      </c>
      <c r="L29" s="11">
        <v>2.7777777777777776E-2</v>
      </c>
      <c r="M29" s="12">
        <v>22702</v>
      </c>
      <c r="N29" s="12">
        <f t="shared" si="3"/>
        <v>630.61111111111109</v>
      </c>
    </row>
    <row r="30" spans="1:30" x14ac:dyDescent="0.35">
      <c r="J30" s="9" t="s">
        <v>317</v>
      </c>
      <c r="K30" s="10">
        <v>1</v>
      </c>
      <c r="L30" s="11">
        <v>1.3888888888888888E-2</v>
      </c>
      <c r="M30" s="12">
        <v>31267.5</v>
      </c>
      <c r="N30" s="12">
        <f t="shared" si="3"/>
        <v>434.27083333333331</v>
      </c>
    </row>
    <row r="31" spans="1:30" x14ac:dyDescent="0.35">
      <c r="J31" s="9" t="s">
        <v>332</v>
      </c>
      <c r="K31" s="10">
        <v>1</v>
      </c>
      <c r="L31" s="11">
        <v>1.3888888888888888E-2</v>
      </c>
      <c r="M31" s="12">
        <v>880</v>
      </c>
      <c r="N31" s="12">
        <f t="shared" si="3"/>
        <v>12.222222222222221</v>
      </c>
    </row>
    <row r="32" spans="1:30" x14ac:dyDescent="0.35">
      <c r="J32" s="9" t="s">
        <v>323</v>
      </c>
      <c r="K32" s="10">
        <v>1</v>
      </c>
      <c r="L32" s="11">
        <v>1.3888888888888888E-2</v>
      </c>
      <c r="M32" s="12">
        <v>55938.64</v>
      </c>
      <c r="N32" s="12">
        <f t="shared" si="3"/>
        <v>776.92555555555555</v>
      </c>
    </row>
  </sheetData>
  <mergeCells count="34">
    <mergeCell ref="A21:A22"/>
    <mergeCell ref="E21:E22"/>
    <mergeCell ref="F21:F22"/>
    <mergeCell ref="G21:G22"/>
    <mergeCell ref="H21:H22"/>
    <mergeCell ref="A23:A25"/>
    <mergeCell ref="E23:E25"/>
    <mergeCell ref="F23:F25"/>
    <mergeCell ref="G23:G25"/>
    <mergeCell ref="H23:H25"/>
    <mergeCell ref="J18:N18"/>
    <mergeCell ref="A9:A11"/>
    <mergeCell ref="E9:E11"/>
    <mergeCell ref="F9:F11"/>
    <mergeCell ref="G9:G11"/>
    <mergeCell ref="H9:H11"/>
    <mergeCell ref="A12:A14"/>
    <mergeCell ref="E12:E14"/>
    <mergeCell ref="F12:F14"/>
    <mergeCell ref="G12:G14"/>
    <mergeCell ref="H12:H14"/>
    <mergeCell ref="A15:A16"/>
    <mergeCell ref="E15:E16"/>
    <mergeCell ref="F15:F16"/>
    <mergeCell ref="G15:G16"/>
    <mergeCell ref="H15:H16"/>
    <mergeCell ref="A1:H1"/>
    <mergeCell ref="J1:L1"/>
    <mergeCell ref="P1:AD1"/>
    <mergeCell ref="A6:A8"/>
    <mergeCell ref="E6:E8"/>
    <mergeCell ref="F6:F8"/>
    <mergeCell ref="G6:G8"/>
    <mergeCell ref="H6:H8"/>
  </mergeCells>
  <conditionalFormatting sqref="D3:D26">
    <cfRule type="colorScale" priority="6">
      <colorScale>
        <cfvo type="min"/>
        <cfvo type="max"/>
        <color rgb="FFFCFCFF"/>
        <color rgb="FFF8696B"/>
      </colorScale>
    </cfRule>
  </conditionalFormatting>
  <conditionalFormatting sqref="F3:F26">
    <cfRule type="colorScale" priority="7">
      <colorScale>
        <cfvo type="min"/>
        <cfvo type="max"/>
        <color rgb="FFFCFCFF"/>
        <color rgb="FFF8696B"/>
      </colorScale>
    </cfRule>
  </conditionalFormatting>
  <conditionalFormatting sqref="G3:G26">
    <cfRule type="colorScale" priority="8">
      <colorScale>
        <cfvo type="min"/>
        <cfvo type="max"/>
        <color rgb="FFFCFCFF"/>
        <color rgb="FFF8696B"/>
      </colorScale>
    </cfRule>
  </conditionalFormatting>
  <conditionalFormatting sqref="H3:H26">
    <cfRule type="colorScale" priority="9">
      <colorScale>
        <cfvo type="min"/>
        <cfvo type="max"/>
        <color rgb="FFFCFCFF"/>
        <color rgb="FFF8696B"/>
      </colorScale>
    </cfRule>
  </conditionalFormatting>
  <conditionalFormatting sqref="L3:L16">
    <cfRule type="colorScale" priority="5">
      <colorScale>
        <cfvo type="min"/>
        <cfvo type="max"/>
        <color rgb="FFFCFCFF"/>
        <color rgb="FFF8696B"/>
      </colorScale>
    </cfRule>
  </conditionalFormatting>
  <conditionalFormatting sqref="L20:L32">
    <cfRule type="colorScale" priority="4">
      <colorScale>
        <cfvo type="min"/>
        <cfvo type="max"/>
        <color rgb="FFFCFCFF"/>
        <color rgb="FFF8696B"/>
      </colorScale>
    </cfRule>
  </conditionalFormatting>
  <conditionalFormatting sqref="M20:M32">
    <cfRule type="colorScale" priority="3">
      <colorScale>
        <cfvo type="min"/>
        <cfvo type="max"/>
        <color rgb="FFFCFCFF"/>
        <color rgb="FFF8696B"/>
      </colorScale>
    </cfRule>
  </conditionalFormatting>
  <conditionalFormatting sqref="N20:N32">
    <cfRule type="colorScale" priority="2">
      <colorScale>
        <cfvo type="min"/>
        <cfvo type="max"/>
        <color rgb="FFFCFCFF"/>
        <color rgb="FFF8696B"/>
      </colorScale>
    </cfRule>
  </conditionalFormatting>
  <conditionalFormatting sqref="Q3:AC16">
    <cfRule type="colorScale" priority="1">
      <colorScale>
        <cfvo type="min"/>
        <cfvo type="max"/>
        <color rgb="FFFCFCFF"/>
        <color rgb="FFF8696B"/>
      </colorScale>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7"/>
  <sheetViews>
    <sheetView workbookViewId="0">
      <pane ySplit="2" topLeftCell="A3" activePane="bottomLeft" state="frozen"/>
      <selection pane="bottomLeft" activeCell="B26" sqref="A1:XFD1048576"/>
    </sheetView>
  </sheetViews>
  <sheetFormatPr defaultRowHeight="14.5" x14ac:dyDescent="0.35"/>
  <cols>
    <col min="1" max="1" width="69.1796875" bestFit="1" customWidth="1"/>
    <col min="2" max="2" width="46.1796875" bestFit="1" customWidth="1"/>
    <col min="3" max="3" width="17" customWidth="1"/>
    <col min="4" max="4" width="17.54296875" style="44" bestFit="1" customWidth="1"/>
    <col min="5" max="5" width="5.26953125" bestFit="1" customWidth="1"/>
    <col min="6" max="6" width="7.1796875" bestFit="1" customWidth="1"/>
    <col min="7" max="7" width="22" style="29" bestFit="1" customWidth="1"/>
    <col min="8" max="8" width="22.7265625" bestFit="1" customWidth="1"/>
    <col min="9" max="9" width="28.26953125" style="25" bestFit="1" customWidth="1"/>
    <col min="10" max="10" width="29" style="25" bestFit="1" customWidth="1"/>
    <col min="12" max="12" width="69.1796875" bestFit="1" customWidth="1"/>
    <col min="13" max="13" width="19.1796875" bestFit="1" customWidth="1"/>
    <col min="14" max="14" width="7.1796875" bestFit="1" customWidth="1"/>
  </cols>
  <sheetData>
    <row r="1" spans="1:14" ht="51.65" customHeight="1" x14ac:dyDescent="0.35">
      <c r="A1" s="79" t="s">
        <v>402</v>
      </c>
      <c r="B1" s="79"/>
      <c r="C1" s="79"/>
      <c r="D1" s="79"/>
      <c r="E1" s="79"/>
      <c r="F1" s="79"/>
      <c r="G1" s="79"/>
      <c r="H1" s="79"/>
      <c r="I1" s="79"/>
      <c r="J1" s="79"/>
      <c r="L1" s="79" t="s">
        <v>403</v>
      </c>
      <c r="M1" s="79"/>
      <c r="N1" s="79"/>
    </row>
    <row r="2" spans="1:14" x14ac:dyDescent="0.35">
      <c r="A2" s="3" t="s">
        <v>238</v>
      </c>
      <c r="B2" s="3" t="s">
        <v>239</v>
      </c>
      <c r="C2" s="3" t="s">
        <v>240</v>
      </c>
      <c r="D2" s="3" t="s">
        <v>241</v>
      </c>
      <c r="E2" s="3" t="s">
        <v>242</v>
      </c>
      <c r="F2" s="3" t="s">
        <v>243</v>
      </c>
      <c r="G2" s="4" t="s">
        <v>244</v>
      </c>
      <c r="H2" s="4" t="s">
        <v>245</v>
      </c>
      <c r="I2" s="3" t="s">
        <v>246</v>
      </c>
      <c r="J2" s="3" t="s">
        <v>247</v>
      </c>
      <c r="L2" s="8" t="s">
        <v>238</v>
      </c>
      <c r="M2" s="8" t="s">
        <v>248</v>
      </c>
      <c r="N2" s="8" t="s">
        <v>243</v>
      </c>
    </row>
    <row r="3" spans="1:14" x14ac:dyDescent="0.35">
      <c r="A3" s="96" t="s">
        <v>265</v>
      </c>
      <c r="B3" s="30" t="s">
        <v>439</v>
      </c>
      <c r="C3" s="10">
        <v>1</v>
      </c>
      <c r="D3" s="11">
        <f>C3/$E$3</f>
        <v>0.14285714285714285</v>
      </c>
      <c r="E3" s="86">
        <v>7</v>
      </c>
      <c r="F3" s="87">
        <f>E3/SUM($E$3:$E$57)</f>
        <v>2.0348837209302327E-2</v>
      </c>
      <c r="G3" s="88">
        <v>15743.094999999999</v>
      </c>
      <c r="H3" s="107">
        <f>F3*G3</f>
        <v>320.35367732558143</v>
      </c>
      <c r="I3" s="89">
        <v>97.857142857142861</v>
      </c>
      <c r="J3" s="89">
        <f>I3*F3</f>
        <v>1.9912790697674421</v>
      </c>
      <c r="L3" s="30" t="s">
        <v>265</v>
      </c>
      <c r="M3" s="10">
        <v>7</v>
      </c>
      <c r="N3" s="11">
        <v>2.0348837209302327E-2</v>
      </c>
    </row>
    <row r="4" spans="1:14" x14ac:dyDescent="0.35">
      <c r="A4" s="96"/>
      <c r="B4" s="30" t="s">
        <v>117</v>
      </c>
      <c r="C4" s="10">
        <v>6</v>
      </c>
      <c r="D4" s="11">
        <f t="shared" ref="D4" si="0">C4/$E$3</f>
        <v>0.8571428571428571</v>
      </c>
      <c r="E4" s="86"/>
      <c r="F4" s="87"/>
      <c r="G4" s="88"/>
      <c r="H4" s="107"/>
      <c r="I4" s="89"/>
      <c r="J4" s="89"/>
      <c r="L4" s="30" t="s">
        <v>267</v>
      </c>
      <c r="M4" s="10">
        <v>22</v>
      </c>
      <c r="N4" s="11">
        <v>6.3953488372093026E-2</v>
      </c>
    </row>
    <row r="5" spans="1:14" x14ac:dyDescent="0.35">
      <c r="A5" s="97" t="s">
        <v>267</v>
      </c>
      <c r="B5" s="31" t="s">
        <v>71</v>
      </c>
      <c r="C5" s="32">
        <v>1</v>
      </c>
      <c r="D5" s="33">
        <f>C5/$E$5</f>
        <v>4.5454545454545456E-2</v>
      </c>
      <c r="E5" s="98">
        <v>22</v>
      </c>
      <c r="F5" s="99">
        <f>E5/SUM($E$3:$E$57)</f>
        <v>6.3953488372093026E-2</v>
      </c>
      <c r="G5" s="100">
        <v>21604.907500000001</v>
      </c>
      <c r="H5" s="108">
        <f t="shared" ref="H5:H44" si="1">F5*G5</f>
        <v>1381.7092005813954</v>
      </c>
      <c r="I5" s="105">
        <v>83.277777777777771</v>
      </c>
      <c r="J5" s="105">
        <f t="shared" ref="J5:J44" si="2">I5*F5</f>
        <v>5.3259043927648575</v>
      </c>
      <c r="L5" s="30" t="s">
        <v>269</v>
      </c>
      <c r="M5" s="10">
        <v>39</v>
      </c>
      <c r="N5" s="11">
        <v>0.11337209302325581</v>
      </c>
    </row>
    <row r="6" spans="1:14" x14ac:dyDescent="0.35">
      <c r="A6" s="97"/>
      <c r="B6" s="31" t="s">
        <v>72</v>
      </c>
      <c r="C6" s="32">
        <v>20</v>
      </c>
      <c r="D6" s="33">
        <f t="shared" ref="D6:D7" si="3">C6/$E$5</f>
        <v>0.90909090909090906</v>
      </c>
      <c r="E6" s="98"/>
      <c r="F6" s="99"/>
      <c r="G6" s="100"/>
      <c r="H6" s="108"/>
      <c r="I6" s="105"/>
      <c r="J6" s="105"/>
      <c r="L6" s="30" t="s">
        <v>271</v>
      </c>
      <c r="M6" s="10">
        <v>7</v>
      </c>
      <c r="N6" s="11">
        <v>2.0348837209302327E-2</v>
      </c>
    </row>
    <row r="7" spans="1:14" x14ac:dyDescent="0.35">
      <c r="A7" s="97"/>
      <c r="B7" s="31" t="s">
        <v>73</v>
      </c>
      <c r="C7" s="32">
        <v>1</v>
      </c>
      <c r="D7" s="33">
        <f t="shared" si="3"/>
        <v>4.5454545454545456E-2</v>
      </c>
      <c r="E7" s="98"/>
      <c r="F7" s="99"/>
      <c r="G7" s="100"/>
      <c r="H7" s="108"/>
      <c r="I7" s="105"/>
      <c r="J7" s="105"/>
      <c r="L7" s="30" t="s">
        <v>264</v>
      </c>
      <c r="M7" s="10">
        <v>63</v>
      </c>
      <c r="N7" s="11">
        <v>0.18313953488372092</v>
      </c>
    </row>
    <row r="8" spans="1:14" x14ac:dyDescent="0.35">
      <c r="A8" s="96" t="s">
        <v>269</v>
      </c>
      <c r="B8" s="30" t="s">
        <v>59</v>
      </c>
      <c r="C8" s="10">
        <v>1</v>
      </c>
      <c r="D8" s="11">
        <f>C8/$E$8</f>
        <v>2.564102564102564E-2</v>
      </c>
      <c r="E8" s="86">
        <v>39</v>
      </c>
      <c r="F8" s="87">
        <f>E8/SUM($E$3:$E$57)</f>
        <v>0.11337209302325581</v>
      </c>
      <c r="G8" s="88">
        <v>1330002.0672222222</v>
      </c>
      <c r="H8" s="107">
        <f t="shared" si="1"/>
        <v>150785.11808624031</v>
      </c>
      <c r="I8" s="89">
        <v>94.928571428571431</v>
      </c>
      <c r="J8" s="89">
        <f t="shared" si="2"/>
        <v>10.762250830564783</v>
      </c>
      <c r="L8" s="30" t="s">
        <v>273</v>
      </c>
      <c r="M8" s="10">
        <v>8</v>
      </c>
      <c r="N8" s="11">
        <v>2.3255813953488372E-2</v>
      </c>
    </row>
    <row r="9" spans="1:14" x14ac:dyDescent="0.35">
      <c r="A9" s="96"/>
      <c r="B9" s="30" t="s">
        <v>60</v>
      </c>
      <c r="C9" s="10">
        <v>3</v>
      </c>
      <c r="D9" s="11">
        <f t="shared" ref="D9:D12" si="4">C9/$E$8</f>
        <v>7.6923076923076927E-2</v>
      </c>
      <c r="E9" s="86"/>
      <c r="F9" s="87"/>
      <c r="G9" s="88"/>
      <c r="H9" s="107"/>
      <c r="I9" s="89"/>
      <c r="J9" s="89"/>
      <c r="L9" s="30" t="s">
        <v>274</v>
      </c>
      <c r="M9" s="10">
        <v>13</v>
      </c>
      <c r="N9" s="11">
        <v>3.7790697674418602E-2</v>
      </c>
    </row>
    <row r="10" spans="1:14" x14ac:dyDescent="0.35">
      <c r="A10" s="96"/>
      <c r="B10" s="30" t="s">
        <v>61</v>
      </c>
      <c r="C10" s="10">
        <v>16</v>
      </c>
      <c r="D10" s="11">
        <f t="shared" si="4"/>
        <v>0.41025641025641024</v>
      </c>
      <c r="E10" s="86"/>
      <c r="F10" s="87"/>
      <c r="G10" s="88"/>
      <c r="H10" s="107"/>
      <c r="I10" s="89"/>
      <c r="J10" s="89"/>
      <c r="L10" s="30" t="s">
        <v>266</v>
      </c>
      <c r="M10" s="10">
        <v>46</v>
      </c>
      <c r="N10" s="11">
        <v>0.13372093023255813</v>
      </c>
    </row>
    <row r="11" spans="1:14" x14ac:dyDescent="0.35">
      <c r="A11" s="96"/>
      <c r="B11" s="30" t="s">
        <v>62</v>
      </c>
      <c r="C11" s="10">
        <v>3</v>
      </c>
      <c r="D11" s="11">
        <f t="shared" si="4"/>
        <v>7.6923076923076927E-2</v>
      </c>
      <c r="E11" s="86"/>
      <c r="F11" s="87"/>
      <c r="G11" s="88"/>
      <c r="H11" s="107"/>
      <c r="I11" s="89"/>
      <c r="J11" s="89"/>
      <c r="L11" s="30" t="s">
        <v>276</v>
      </c>
      <c r="M11" s="10">
        <v>22</v>
      </c>
      <c r="N11" s="11">
        <v>6.3953488372093026E-2</v>
      </c>
    </row>
    <row r="12" spans="1:14" x14ac:dyDescent="0.35">
      <c r="A12" s="96"/>
      <c r="B12" s="30" t="s">
        <v>64</v>
      </c>
      <c r="C12" s="10">
        <v>16</v>
      </c>
      <c r="D12" s="11">
        <f t="shared" si="4"/>
        <v>0.41025641025641024</v>
      </c>
      <c r="E12" s="86"/>
      <c r="F12" s="87"/>
      <c r="G12" s="88"/>
      <c r="H12" s="107"/>
      <c r="I12" s="89"/>
      <c r="J12" s="89"/>
      <c r="L12" s="30" t="s">
        <v>268</v>
      </c>
      <c r="M12" s="10">
        <v>30</v>
      </c>
      <c r="N12" s="11">
        <v>8.7209302325581398E-2</v>
      </c>
    </row>
    <row r="13" spans="1:14" x14ac:dyDescent="0.35">
      <c r="A13" s="97" t="s">
        <v>271</v>
      </c>
      <c r="B13" s="31" t="s">
        <v>89</v>
      </c>
      <c r="C13" s="32">
        <v>4</v>
      </c>
      <c r="D13" s="33">
        <f>C13/$E$13</f>
        <v>0.5714285714285714</v>
      </c>
      <c r="E13" s="98">
        <v>7</v>
      </c>
      <c r="F13" s="99">
        <f>E13/SUM($E$3:$E$57)</f>
        <v>2.0348837209302327E-2</v>
      </c>
      <c r="G13" s="100">
        <v>0</v>
      </c>
      <c r="H13" s="108">
        <f t="shared" si="1"/>
        <v>0</v>
      </c>
      <c r="I13" s="105">
        <v>54</v>
      </c>
      <c r="J13" s="105">
        <f t="shared" si="2"/>
        <v>1.0988372093023258</v>
      </c>
      <c r="L13" s="30" t="s">
        <v>256</v>
      </c>
      <c r="M13" s="10">
        <v>5</v>
      </c>
      <c r="N13" s="11">
        <v>1.4534883720930232E-2</v>
      </c>
    </row>
    <row r="14" spans="1:14" x14ac:dyDescent="0.35">
      <c r="A14" s="97"/>
      <c r="B14" s="31" t="s">
        <v>91</v>
      </c>
      <c r="C14" s="32">
        <v>2</v>
      </c>
      <c r="D14" s="33">
        <f t="shared" ref="D14:D15" si="5">C14/$E$13</f>
        <v>0.2857142857142857</v>
      </c>
      <c r="E14" s="98"/>
      <c r="F14" s="99"/>
      <c r="G14" s="100"/>
      <c r="H14" s="108"/>
      <c r="I14" s="105"/>
      <c r="J14" s="105"/>
      <c r="L14" s="30" t="s">
        <v>278</v>
      </c>
      <c r="M14" s="10">
        <v>4</v>
      </c>
      <c r="N14" s="11">
        <v>1.1627906976744186E-2</v>
      </c>
    </row>
    <row r="15" spans="1:14" x14ac:dyDescent="0.35">
      <c r="A15" s="97"/>
      <c r="B15" s="31" t="s">
        <v>92</v>
      </c>
      <c r="C15" s="32">
        <v>1</v>
      </c>
      <c r="D15" s="33">
        <f t="shared" si="5"/>
        <v>0.14285714285714285</v>
      </c>
      <c r="E15" s="98"/>
      <c r="F15" s="99"/>
      <c r="G15" s="100"/>
      <c r="H15" s="108"/>
      <c r="I15" s="105"/>
      <c r="J15" s="105"/>
      <c r="L15" s="30" t="s">
        <v>279</v>
      </c>
      <c r="M15" s="10">
        <v>12</v>
      </c>
      <c r="N15" s="11">
        <v>3.4883720930232558E-2</v>
      </c>
    </row>
    <row r="16" spans="1:14" x14ac:dyDescent="0.35">
      <c r="A16" s="96" t="s">
        <v>264</v>
      </c>
      <c r="B16" s="30" t="s">
        <v>28</v>
      </c>
      <c r="C16" s="10">
        <v>1</v>
      </c>
      <c r="D16" s="11">
        <f>C16/$E$16</f>
        <v>1.5873015873015872E-2</v>
      </c>
      <c r="E16" s="86">
        <v>63</v>
      </c>
      <c r="F16" s="87">
        <f>E16/SUM($E$3:$E$57)</f>
        <v>0.18313953488372092</v>
      </c>
      <c r="G16" s="88">
        <v>132272.85999999999</v>
      </c>
      <c r="H16" s="107">
        <f t="shared" si="1"/>
        <v>24224.390058139532</v>
      </c>
      <c r="I16" s="89">
        <v>47.043478260869563</v>
      </c>
      <c r="J16" s="89">
        <f t="shared" si="2"/>
        <v>8.6155207280080877</v>
      </c>
      <c r="L16" s="30" t="s">
        <v>272</v>
      </c>
      <c r="M16" s="10">
        <v>9</v>
      </c>
      <c r="N16" s="11">
        <v>2.616279069767442E-2</v>
      </c>
    </row>
    <row r="17" spans="1:14" x14ac:dyDescent="0.35">
      <c r="A17" s="96"/>
      <c r="B17" s="30" t="s">
        <v>29</v>
      </c>
      <c r="C17" s="10">
        <v>21</v>
      </c>
      <c r="D17" s="11">
        <f t="shared" ref="D17:D18" si="6">C17/$E$16</f>
        <v>0.33333333333333331</v>
      </c>
      <c r="E17" s="86"/>
      <c r="F17" s="87"/>
      <c r="G17" s="88"/>
      <c r="H17" s="107"/>
      <c r="I17" s="89"/>
      <c r="J17" s="89"/>
      <c r="L17" s="30" t="s">
        <v>275</v>
      </c>
      <c r="M17" s="10">
        <v>12</v>
      </c>
      <c r="N17" s="11">
        <v>3.4883720930232558E-2</v>
      </c>
    </row>
    <row r="18" spans="1:14" x14ac:dyDescent="0.35">
      <c r="A18" s="96"/>
      <c r="B18" s="30" t="s">
        <v>30</v>
      </c>
      <c r="C18" s="10">
        <v>41</v>
      </c>
      <c r="D18" s="11">
        <f t="shared" si="6"/>
        <v>0.65079365079365081</v>
      </c>
      <c r="E18" s="86"/>
      <c r="F18" s="87"/>
      <c r="G18" s="88"/>
      <c r="H18" s="107"/>
      <c r="I18" s="89"/>
      <c r="J18" s="89"/>
      <c r="L18" s="30" t="s">
        <v>280</v>
      </c>
      <c r="M18" s="10">
        <v>29</v>
      </c>
      <c r="N18" s="11">
        <v>8.4302325581395346E-2</v>
      </c>
    </row>
    <row r="19" spans="1:14" x14ac:dyDescent="0.35">
      <c r="A19" s="97" t="s">
        <v>273</v>
      </c>
      <c r="B19" s="31" t="s">
        <v>100</v>
      </c>
      <c r="C19" s="32">
        <v>2</v>
      </c>
      <c r="D19" s="33">
        <f>C19/$E$19</f>
        <v>0.25</v>
      </c>
      <c r="E19" s="98">
        <v>8</v>
      </c>
      <c r="F19" s="99">
        <f>E19/SUM($E$3:$E$57)</f>
        <v>2.3255813953488372E-2</v>
      </c>
      <c r="G19" s="100">
        <v>43123.0625</v>
      </c>
      <c r="H19" s="108">
        <f t="shared" si="1"/>
        <v>1002.8619186046511</v>
      </c>
      <c r="I19" s="105">
        <v>90</v>
      </c>
      <c r="J19" s="105">
        <f t="shared" si="2"/>
        <v>2.0930232558139537</v>
      </c>
      <c r="L19" s="30" t="s">
        <v>281</v>
      </c>
      <c r="M19" s="10">
        <v>10</v>
      </c>
      <c r="N19" s="11">
        <v>2.9069767441860465E-2</v>
      </c>
    </row>
    <row r="20" spans="1:14" x14ac:dyDescent="0.35">
      <c r="A20" s="97"/>
      <c r="B20" s="31" t="s">
        <v>101</v>
      </c>
      <c r="C20" s="32">
        <v>1</v>
      </c>
      <c r="D20" s="33">
        <f t="shared" ref="D20:D21" si="7">C20/$E$19</f>
        <v>0.125</v>
      </c>
      <c r="E20" s="98"/>
      <c r="F20" s="99"/>
      <c r="G20" s="100"/>
      <c r="H20" s="108"/>
      <c r="I20" s="105"/>
      <c r="J20" s="105"/>
      <c r="L20" s="30" t="s">
        <v>282</v>
      </c>
      <c r="M20" s="10">
        <v>6</v>
      </c>
      <c r="N20" s="11">
        <v>1.7441860465116279E-2</v>
      </c>
    </row>
    <row r="21" spans="1:14" x14ac:dyDescent="0.35">
      <c r="A21" s="97"/>
      <c r="B21" s="31" t="s">
        <v>102</v>
      </c>
      <c r="C21" s="32">
        <v>5</v>
      </c>
      <c r="D21" s="33">
        <f t="shared" si="7"/>
        <v>0.625</v>
      </c>
      <c r="E21" s="98"/>
      <c r="F21" s="99"/>
      <c r="G21" s="100"/>
      <c r="H21" s="108"/>
      <c r="I21" s="105"/>
      <c r="J21" s="105"/>
    </row>
    <row r="22" spans="1:14" ht="29" x14ac:dyDescent="0.35">
      <c r="A22" s="96" t="s">
        <v>274</v>
      </c>
      <c r="B22" s="30" t="s">
        <v>82</v>
      </c>
      <c r="C22" s="10">
        <v>3</v>
      </c>
      <c r="D22" s="11">
        <f>C22/$E$22</f>
        <v>0.23076923076923078</v>
      </c>
      <c r="E22" s="86">
        <v>13</v>
      </c>
      <c r="F22" s="87">
        <f>E22/SUM($E$3:$E$57)</f>
        <v>3.7790697674418602E-2</v>
      </c>
      <c r="G22" s="88">
        <v>2207.0133333333333</v>
      </c>
      <c r="H22" s="107">
        <f t="shared" si="1"/>
        <v>83.404573643410842</v>
      </c>
      <c r="I22" s="89">
        <v>238.5</v>
      </c>
      <c r="J22" s="89">
        <f t="shared" si="2"/>
        <v>9.013081395348836</v>
      </c>
      <c r="L22" s="40" t="s">
        <v>339</v>
      </c>
      <c r="M22" s="8" t="s">
        <v>285</v>
      </c>
    </row>
    <row r="23" spans="1:14" x14ac:dyDescent="0.35">
      <c r="A23" s="96"/>
      <c r="B23" s="30" t="s">
        <v>85</v>
      </c>
      <c r="C23" s="10">
        <v>10</v>
      </c>
      <c r="D23" s="11">
        <f t="shared" ref="D23" si="8">C23/$E$22</f>
        <v>0.76923076923076927</v>
      </c>
      <c r="E23" s="86"/>
      <c r="F23" s="87"/>
      <c r="G23" s="88"/>
      <c r="H23" s="107"/>
      <c r="I23" s="89"/>
      <c r="J23" s="89"/>
      <c r="L23" s="9" t="s">
        <v>286</v>
      </c>
      <c r="M23" s="11">
        <v>0.2857142857142857</v>
      </c>
    </row>
    <row r="24" spans="1:14" x14ac:dyDescent="0.35">
      <c r="A24" s="97" t="s">
        <v>266</v>
      </c>
      <c r="B24" s="31" t="s">
        <v>33</v>
      </c>
      <c r="C24" s="32">
        <v>17</v>
      </c>
      <c r="D24" s="33">
        <f>C24/$E$24</f>
        <v>0.36956521739130432</v>
      </c>
      <c r="E24" s="98">
        <v>46</v>
      </c>
      <c r="F24" s="99">
        <f>E24/SUM($E$3:$E$57)</f>
        <v>0.13372093023255813</v>
      </c>
      <c r="G24" s="100">
        <v>368771.81909090909</v>
      </c>
      <c r="H24" s="108">
        <f t="shared" si="1"/>
        <v>49312.510692389005</v>
      </c>
      <c r="I24" s="105">
        <v>108.1025641025641</v>
      </c>
      <c r="J24" s="105">
        <f t="shared" si="2"/>
        <v>14.455575432319616</v>
      </c>
      <c r="L24" s="9" t="s">
        <v>288</v>
      </c>
      <c r="M24" s="11">
        <v>0.23809523809523808</v>
      </c>
    </row>
    <row r="25" spans="1:14" x14ac:dyDescent="0.35">
      <c r="A25" s="97"/>
      <c r="B25" s="31" t="s">
        <v>34</v>
      </c>
      <c r="C25" s="32">
        <v>29</v>
      </c>
      <c r="D25" s="33">
        <f>C25/$E$24</f>
        <v>0.63043478260869568</v>
      </c>
      <c r="E25" s="98"/>
      <c r="F25" s="99"/>
      <c r="G25" s="100"/>
      <c r="H25" s="108"/>
      <c r="I25" s="105"/>
      <c r="J25" s="105"/>
      <c r="L25" s="9" t="s">
        <v>289</v>
      </c>
      <c r="M25" s="11">
        <v>0.1111111111111111</v>
      </c>
    </row>
    <row r="26" spans="1:14" x14ac:dyDescent="0.35">
      <c r="A26" s="96" t="s">
        <v>276</v>
      </c>
      <c r="B26" s="30" t="s">
        <v>77</v>
      </c>
      <c r="C26" s="10">
        <v>2</v>
      </c>
      <c r="D26" s="11">
        <f>C26/$E$26</f>
        <v>9.0909090909090912E-2</v>
      </c>
      <c r="E26" s="86">
        <v>22</v>
      </c>
      <c r="F26" s="87">
        <f>E26/SUM($E$3:$E$57)</f>
        <v>6.3953488372093026E-2</v>
      </c>
      <c r="G26" s="88">
        <v>10843.111111111111</v>
      </c>
      <c r="H26" s="107">
        <f t="shared" si="1"/>
        <v>693.45478036175712</v>
      </c>
      <c r="I26" s="89">
        <v>70.400000000000006</v>
      </c>
      <c r="J26" s="89">
        <f t="shared" si="2"/>
        <v>4.5023255813953496</v>
      </c>
      <c r="L26" s="9" t="s">
        <v>287</v>
      </c>
      <c r="M26" s="11">
        <v>9.5238095238095233E-2</v>
      </c>
    </row>
    <row r="27" spans="1:14" x14ac:dyDescent="0.35">
      <c r="A27" s="96"/>
      <c r="B27" s="30" t="s">
        <v>78</v>
      </c>
      <c r="C27" s="10">
        <v>20</v>
      </c>
      <c r="D27" s="11">
        <f>C27/$E$26</f>
        <v>0.90909090909090906</v>
      </c>
      <c r="E27" s="86"/>
      <c r="F27" s="87"/>
      <c r="G27" s="88"/>
      <c r="H27" s="107"/>
      <c r="I27" s="89"/>
      <c r="J27" s="89"/>
      <c r="L27" s="9" t="s">
        <v>292</v>
      </c>
      <c r="M27" s="11">
        <v>7.9365079365079361E-2</v>
      </c>
    </row>
    <row r="28" spans="1:14" x14ac:dyDescent="0.35">
      <c r="A28" s="31" t="s">
        <v>268</v>
      </c>
      <c r="B28" s="31" t="s">
        <v>38</v>
      </c>
      <c r="C28" s="32">
        <v>30</v>
      </c>
      <c r="D28" s="33">
        <f>C28/$E$28</f>
        <v>1</v>
      </c>
      <c r="E28" s="32">
        <v>30</v>
      </c>
      <c r="F28" s="33">
        <f>E28/SUM($E$3:$E$57)</f>
        <v>8.7209302325581398E-2</v>
      </c>
      <c r="G28" s="34">
        <v>48307.886000000006</v>
      </c>
      <c r="H28" s="47">
        <f t="shared" si="1"/>
        <v>4212.897034883722</v>
      </c>
      <c r="I28" s="35">
        <v>17.178571428571427</v>
      </c>
      <c r="J28" s="35">
        <f t="shared" si="2"/>
        <v>1.4981312292358804</v>
      </c>
      <c r="L28" s="9" t="s">
        <v>290</v>
      </c>
      <c r="M28" s="11">
        <v>4.7619047619047616E-2</v>
      </c>
    </row>
    <row r="29" spans="1:14" x14ac:dyDescent="0.35">
      <c r="A29" s="96" t="s">
        <v>256</v>
      </c>
      <c r="B29" s="30" t="s">
        <v>135</v>
      </c>
      <c r="C29" s="10">
        <v>1</v>
      </c>
      <c r="D29" s="11">
        <f>C29/$E$29</f>
        <v>0.2</v>
      </c>
      <c r="E29" s="86">
        <v>5</v>
      </c>
      <c r="F29" s="87">
        <f>E29/SUM($E$3:$E$57)</f>
        <v>1.4534883720930232E-2</v>
      </c>
      <c r="G29" s="88">
        <v>7047.8966666666674</v>
      </c>
      <c r="H29" s="107">
        <f t="shared" si="1"/>
        <v>102.44035852713179</v>
      </c>
      <c r="I29" s="89">
        <v>56.5</v>
      </c>
      <c r="J29" s="89">
        <f t="shared" si="2"/>
        <v>0.82122093023255816</v>
      </c>
      <c r="L29" s="9" t="s">
        <v>291</v>
      </c>
      <c r="M29" s="11">
        <v>4.7619047619047616E-2</v>
      </c>
    </row>
    <row r="30" spans="1:14" x14ac:dyDescent="0.35">
      <c r="A30" s="96"/>
      <c r="B30" s="30" t="s">
        <v>136</v>
      </c>
      <c r="C30" s="10">
        <v>1</v>
      </c>
      <c r="D30" s="11">
        <f t="shared" ref="D30:D32" si="9">C30/$E$29</f>
        <v>0.2</v>
      </c>
      <c r="E30" s="86"/>
      <c r="F30" s="87"/>
      <c r="G30" s="88"/>
      <c r="H30" s="107"/>
      <c r="I30" s="89"/>
      <c r="J30" s="89"/>
      <c r="L30" s="9" t="s">
        <v>293</v>
      </c>
      <c r="M30" s="11">
        <v>0</v>
      </c>
    </row>
    <row r="31" spans="1:14" x14ac:dyDescent="0.35">
      <c r="A31" s="96"/>
      <c r="B31" s="30" t="s">
        <v>137</v>
      </c>
      <c r="C31" s="10">
        <v>1</v>
      </c>
      <c r="D31" s="11">
        <f t="shared" si="9"/>
        <v>0.2</v>
      </c>
      <c r="E31" s="86"/>
      <c r="F31" s="87"/>
      <c r="G31" s="88"/>
      <c r="H31" s="107"/>
      <c r="I31" s="89"/>
      <c r="J31" s="89"/>
      <c r="L31" s="9" t="s">
        <v>294</v>
      </c>
      <c r="M31" s="11">
        <v>9.5238095238095122E-2</v>
      </c>
    </row>
    <row r="32" spans="1:14" x14ac:dyDescent="0.35">
      <c r="A32" s="96"/>
      <c r="B32" s="30" t="s">
        <v>139</v>
      </c>
      <c r="C32" s="10">
        <v>2</v>
      </c>
      <c r="D32" s="11">
        <f t="shared" si="9"/>
        <v>0.4</v>
      </c>
      <c r="E32" s="86"/>
      <c r="F32" s="87"/>
      <c r="G32" s="88"/>
      <c r="H32" s="107"/>
      <c r="I32" s="89"/>
      <c r="J32" s="89"/>
    </row>
    <row r="33" spans="1:10" x14ac:dyDescent="0.35">
      <c r="A33" s="97" t="s">
        <v>278</v>
      </c>
      <c r="B33" s="31" t="s">
        <v>129</v>
      </c>
      <c r="C33" s="32">
        <v>1</v>
      </c>
      <c r="D33" s="33">
        <f>C33/$E$33</f>
        <v>0.25</v>
      </c>
      <c r="E33" s="98">
        <v>4</v>
      </c>
      <c r="F33" s="99">
        <f>E33/SUM($E$3:$E$57)</f>
        <v>1.1627906976744186E-2</v>
      </c>
      <c r="G33" s="100">
        <v>12939.66</v>
      </c>
      <c r="H33" s="108">
        <f t="shared" si="1"/>
        <v>150.46116279069767</v>
      </c>
      <c r="I33" s="105">
        <v>31</v>
      </c>
      <c r="J33" s="105">
        <f t="shared" si="2"/>
        <v>0.36046511627906974</v>
      </c>
    </row>
    <row r="34" spans="1:10" x14ac:dyDescent="0.35">
      <c r="A34" s="97"/>
      <c r="B34" s="31" t="s">
        <v>130</v>
      </c>
      <c r="C34" s="32">
        <v>1</v>
      </c>
      <c r="D34" s="33">
        <f t="shared" ref="D34:D36" si="10">C34/$E$33</f>
        <v>0.25</v>
      </c>
      <c r="E34" s="98"/>
      <c r="F34" s="99"/>
      <c r="G34" s="100"/>
      <c r="H34" s="108"/>
      <c r="I34" s="105"/>
      <c r="J34" s="105"/>
    </row>
    <row r="35" spans="1:10" x14ac:dyDescent="0.35">
      <c r="A35" s="97"/>
      <c r="B35" s="31" t="s">
        <v>131</v>
      </c>
      <c r="C35" s="32">
        <v>1</v>
      </c>
      <c r="D35" s="33">
        <f t="shared" si="10"/>
        <v>0.25</v>
      </c>
      <c r="E35" s="98"/>
      <c r="F35" s="99"/>
      <c r="G35" s="100"/>
      <c r="H35" s="108"/>
      <c r="I35" s="105"/>
      <c r="J35" s="105"/>
    </row>
    <row r="36" spans="1:10" x14ac:dyDescent="0.35">
      <c r="A36" s="97"/>
      <c r="B36" s="31" t="s">
        <v>133</v>
      </c>
      <c r="C36" s="32">
        <v>1</v>
      </c>
      <c r="D36" s="33">
        <f t="shared" si="10"/>
        <v>0.25</v>
      </c>
      <c r="E36" s="98"/>
      <c r="F36" s="99"/>
      <c r="G36" s="100"/>
      <c r="H36" s="108"/>
      <c r="I36" s="105"/>
      <c r="J36" s="105"/>
    </row>
    <row r="37" spans="1:10" x14ac:dyDescent="0.35">
      <c r="A37" s="96" t="s">
        <v>279</v>
      </c>
      <c r="B37" s="30" t="s">
        <v>104</v>
      </c>
      <c r="C37" s="10">
        <v>2</v>
      </c>
      <c r="D37" s="11">
        <f>C37/$E$37</f>
        <v>0.16666666666666666</v>
      </c>
      <c r="E37" s="86">
        <v>12</v>
      </c>
      <c r="F37" s="87">
        <f>E37/SUM($E$3:$E$57)</f>
        <v>3.4883720930232558E-2</v>
      </c>
      <c r="G37" s="88">
        <v>9373.65</v>
      </c>
      <c r="H37" s="107">
        <f t="shared" si="1"/>
        <v>326.98779069767443</v>
      </c>
      <c r="I37" s="89">
        <v>67.599999999999994</v>
      </c>
      <c r="J37" s="89">
        <f t="shared" si="2"/>
        <v>2.3581395348837209</v>
      </c>
    </row>
    <row r="38" spans="1:10" x14ac:dyDescent="0.35">
      <c r="A38" s="96"/>
      <c r="B38" s="30" t="s">
        <v>105</v>
      </c>
      <c r="C38" s="10">
        <v>2</v>
      </c>
      <c r="D38" s="11">
        <f t="shared" ref="D38:D41" si="11">C38/$E$37</f>
        <v>0.16666666666666666</v>
      </c>
      <c r="E38" s="86"/>
      <c r="F38" s="87"/>
      <c r="G38" s="88"/>
      <c r="H38" s="107"/>
      <c r="I38" s="89"/>
      <c r="J38" s="89"/>
    </row>
    <row r="39" spans="1:10" x14ac:dyDescent="0.35">
      <c r="A39" s="96"/>
      <c r="B39" s="30" t="s">
        <v>106</v>
      </c>
      <c r="C39" s="10">
        <v>1</v>
      </c>
      <c r="D39" s="11">
        <f t="shared" si="11"/>
        <v>8.3333333333333329E-2</v>
      </c>
      <c r="E39" s="86"/>
      <c r="F39" s="87"/>
      <c r="G39" s="88"/>
      <c r="H39" s="107"/>
      <c r="I39" s="89"/>
      <c r="J39" s="89"/>
    </row>
    <row r="40" spans="1:10" x14ac:dyDescent="0.35">
      <c r="A40" s="96"/>
      <c r="B40" s="30" t="s">
        <v>108</v>
      </c>
      <c r="C40" s="10">
        <v>6</v>
      </c>
      <c r="D40" s="11">
        <f t="shared" si="11"/>
        <v>0.5</v>
      </c>
      <c r="E40" s="86"/>
      <c r="F40" s="87"/>
      <c r="G40" s="88"/>
      <c r="H40" s="107"/>
      <c r="I40" s="89"/>
      <c r="J40" s="89"/>
    </row>
    <row r="41" spans="1:10" x14ac:dyDescent="0.35">
      <c r="A41" s="96"/>
      <c r="B41" s="30" t="s">
        <v>109</v>
      </c>
      <c r="C41" s="10">
        <v>1</v>
      </c>
      <c r="D41" s="11">
        <f t="shared" si="11"/>
        <v>8.3333333333333329E-2</v>
      </c>
      <c r="E41" s="86"/>
      <c r="F41" s="87"/>
      <c r="G41" s="88"/>
      <c r="H41" s="107"/>
      <c r="I41" s="89"/>
      <c r="J41" s="89"/>
    </row>
    <row r="42" spans="1:10" x14ac:dyDescent="0.35">
      <c r="A42" s="31" t="s">
        <v>272</v>
      </c>
      <c r="B42" s="31" t="s">
        <v>69</v>
      </c>
      <c r="C42" s="32">
        <v>9</v>
      </c>
      <c r="D42" s="33">
        <f>C42/$E$42</f>
        <v>1</v>
      </c>
      <c r="E42" s="32">
        <v>9</v>
      </c>
      <c r="F42" s="33">
        <f>E42/SUM($E$3:$E$57)</f>
        <v>2.616279069767442E-2</v>
      </c>
      <c r="G42" s="34">
        <v>0</v>
      </c>
      <c r="H42" s="47">
        <f t="shared" si="1"/>
        <v>0</v>
      </c>
      <c r="I42" s="35">
        <v>15.333333333333334</v>
      </c>
      <c r="J42" s="35">
        <f t="shared" si="2"/>
        <v>0.40116279069767447</v>
      </c>
    </row>
    <row r="43" spans="1:10" x14ac:dyDescent="0.35">
      <c r="A43" s="30" t="s">
        <v>275</v>
      </c>
      <c r="B43" s="30" t="s">
        <v>75</v>
      </c>
      <c r="C43" s="10">
        <v>12</v>
      </c>
      <c r="D43" s="11">
        <f>C43/$E$43</f>
        <v>1</v>
      </c>
      <c r="E43" s="10">
        <v>12</v>
      </c>
      <c r="F43" s="11">
        <f>E43/SUM($E$3:$E$57)</f>
        <v>3.4883720930232558E-2</v>
      </c>
      <c r="G43" s="12">
        <v>91413.66777777778</v>
      </c>
      <c r="H43" s="46">
        <f t="shared" si="1"/>
        <v>3188.8488759689922</v>
      </c>
      <c r="I43" s="13">
        <v>20.25</v>
      </c>
      <c r="J43" s="13">
        <f t="shared" si="2"/>
        <v>0.70639534883720934</v>
      </c>
    </row>
    <row r="44" spans="1:10" x14ac:dyDescent="0.35">
      <c r="A44" s="97" t="s">
        <v>280</v>
      </c>
      <c r="B44" s="31" t="s">
        <v>44</v>
      </c>
      <c r="C44" s="32">
        <v>4</v>
      </c>
      <c r="D44" s="33">
        <f>C44/$E$44</f>
        <v>0.13793103448275862</v>
      </c>
      <c r="E44" s="98">
        <v>29</v>
      </c>
      <c r="F44" s="99">
        <f>E44/SUM($E$3:$E$57)</f>
        <v>8.4302325581395346E-2</v>
      </c>
      <c r="G44" s="100">
        <v>12844.181999999999</v>
      </c>
      <c r="H44" s="108">
        <f t="shared" si="1"/>
        <v>1082.7944127906976</v>
      </c>
      <c r="I44" s="105">
        <v>26.96</v>
      </c>
      <c r="J44" s="105">
        <f t="shared" si="2"/>
        <v>2.2727906976744188</v>
      </c>
    </row>
    <row r="45" spans="1:10" x14ac:dyDescent="0.35">
      <c r="A45" s="97"/>
      <c r="B45" s="31" t="s">
        <v>48</v>
      </c>
      <c r="C45" s="32">
        <v>1</v>
      </c>
      <c r="D45" s="33">
        <f t="shared" ref="D45:D51" si="12">C45/$E$44</f>
        <v>3.4482758620689655E-2</v>
      </c>
      <c r="E45" s="98"/>
      <c r="F45" s="99"/>
      <c r="G45" s="100"/>
      <c r="H45" s="108"/>
      <c r="I45" s="105"/>
      <c r="J45" s="105"/>
    </row>
    <row r="46" spans="1:10" x14ac:dyDescent="0.35">
      <c r="A46" s="97"/>
      <c r="B46" s="31" t="s">
        <v>49</v>
      </c>
      <c r="C46" s="32">
        <v>10</v>
      </c>
      <c r="D46" s="33">
        <f t="shared" si="12"/>
        <v>0.34482758620689657</v>
      </c>
      <c r="E46" s="98"/>
      <c r="F46" s="99"/>
      <c r="G46" s="100"/>
      <c r="H46" s="108"/>
      <c r="I46" s="105"/>
      <c r="J46" s="105"/>
    </row>
    <row r="47" spans="1:10" x14ac:dyDescent="0.35">
      <c r="A47" s="97"/>
      <c r="B47" s="31" t="s">
        <v>50</v>
      </c>
      <c r="C47" s="32">
        <v>1</v>
      </c>
      <c r="D47" s="33">
        <f t="shared" si="12"/>
        <v>3.4482758620689655E-2</v>
      </c>
      <c r="E47" s="98"/>
      <c r="F47" s="99"/>
      <c r="G47" s="100"/>
      <c r="H47" s="108"/>
      <c r="I47" s="105"/>
      <c r="J47" s="105"/>
    </row>
    <row r="48" spans="1:10" x14ac:dyDescent="0.35">
      <c r="A48" s="97"/>
      <c r="B48" s="31" t="s">
        <v>52</v>
      </c>
      <c r="C48" s="32">
        <v>4</v>
      </c>
      <c r="D48" s="33">
        <f t="shared" si="12"/>
        <v>0.13793103448275862</v>
      </c>
      <c r="E48" s="98"/>
      <c r="F48" s="99"/>
      <c r="G48" s="100"/>
      <c r="H48" s="108"/>
      <c r="I48" s="105"/>
      <c r="J48" s="105"/>
    </row>
    <row r="49" spans="1:10" x14ac:dyDescent="0.35">
      <c r="A49" s="97"/>
      <c r="B49" s="31" t="s">
        <v>53</v>
      </c>
      <c r="C49" s="32">
        <v>3</v>
      </c>
      <c r="D49" s="33">
        <f t="shared" si="12"/>
        <v>0.10344827586206896</v>
      </c>
      <c r="E49" s="98"/>
      <c r="F49" s="99"/>
      <c r="G49" s="100"/>
      <c r="H49" s="108"/>
      <c r="I49" s="105"/>
      <c r="J49" s="105"/>
    </row>
    <row r="50" spans="1:10" x14ac:dyDescent="0.35">
      <c r="A50" s="97"/>
      <c r="B50" s="31" t="s">
        <v>54</v>
      </c>
      <c r="C50" s="32">
        <v>4</v>
      </c>
      <c r="D50" s="33">
        <f t="shared" si="12"/>
        <v>0.13793103448275862</v>
      </c>
      <c r="E50" s="98"/>
      <c r="F50" s="99"/>
      <c r="G50" s="100"/>
      <c r="H50" s="108"/>
      <c r="I50" s="105"/>
      <c r="J50" s="105"/>
    </row>
    <row r="51" spans="1:10" x14ac:dyDescent="0.35">
      <c r="A51" s="97"/>
      <c r="B51" s="31" t="s">
        <v>55</v>
      </c>
      <c r="C51" s="32">
        <v>2</v>
      </c>
      <c r="D51" s="33">
        <f t="shared" si="12"/>
        <v>6.8965517241379309E-2</v>
      </c>
      <c r="E51" s="98"/>
      <c r="F51" s="99"/>
      <c r="G51" s="100"/>
      <c r="H51" s="108"/>
      <c r="I51" s="105"/>
      <c r="J51" s="105"/>
    </row>
    <row r="52" spans="1:10" x14ac:dyDescent="0.35">
      <c r="A52" s="96" t="s">
        <v>281</v>
      </c>
      <c r="B52" s="30" t="s">
        <v>119</v>
      </c>
      <c r="C52" s="10">
        <v>1</v>
      </c>
      <c r="D52" s="11">
        <f>C52/$E$52</f>
        <v>0.1</v>
      </c>
      <c r="E52" s="86">
        <v>10</v>
      </c>
      <c r="F52" s="87">
        <f>E52/SUM($E$3:$E$57)</f>
        <v>2.9069767441860465E-2</v>
      </c>
      <c r="G52" s="88">
        <v>0</v>
      </c>
      <c r="H52" s="107">
        <f t="shared" ref="H52:H56" si="13">F52*G52</f>
        <v>0</v>
      </c>
      <c r="I52" s="89">
        <v>24.4</v>
      </c>
      <c r="J52" s="89">
        <f t="shared" ref="J52:J56" si="14">I52*F52</f>
        <v>0.70930232558139528</v>
      </c>
    </row>
    <row r="53" spans="1:10" x14ac:dyDescent="0.35">
      <c r="A53" s="96"/>
      <c r="B53" s="30" t="s">
        <v>120</v>
      </c>
      <c r="C53" s="10">
        <v>2</v>
      </c>
      <c r="D53" s="11">
        <f t="shared" ref="D53:D55" si="15">C53/$E$52</f>
        <v>0.2</v>
      </c>
      <c r="E53" s="86"/>
      <c r="F53" s="87"/>
      <c r="G53" s="88"/>
      <c r="H53" s="107"/>
      <c r="I53" s="89"/>
      <c r="J53" s="89"/>
    </row>
    <row r="54" spans="1:10" x14ac:dyDescent="0.35">
      <c r="A54" s="96"/>
      <c r="B54" s="30" t="s">
        <v>121</v>
      </c>
      <c r="C54" s="10">
        <v>5</v>
      </c>
      <c r="D54" s="11">
        <f t="shared" si="15"/>
        <v>0.5</v>
      </c>
      <c r="E54" s="86"/>
      <c r="F54" s="87"/>
      <c r="G54" s="88"/>
      <c r="H54" s="107"/>
      <c r="I54" s="89"/>
      <c r="J54" s="89"/>
    </row>
    <row r="55" spans="1:10" x14ac:dyDescent="0.35">
      <c r="A55" s="96"/>
      <c r="B55" s="30" t="s">
        <v>122</v>
      </c>
      <c r="C55" s="10">
        <v>2</v>
      </c>
      <c r="D55" s="11">
        <f t="shared" si="15"/>
        <v>0.2</v>
      </c>
      <c r="E55" s="86"/>
      <c r="F55" s="87"/>
      <c r="G55" s="88"/>
      <c r="H55" s="107"/>
      <c r="I55" s="89"/>
      <c r="J55" s="89"/>
    </row>
    <row r="56" spans="1:10" x14ac:dyDescent="0.35">
      <c r="A56" s="97" t="s">
        <v>282</v>
      </c>
      <c r="B56" s="31" t="s">
        <v>126</v>
      </c>
      <c r="C56" s="32">
        <v>5</v>
      </c>
      <c r="D56" s="33">
        <f>C56/$E$56</f>
        <v>0.83333333333333337</v>
      </c>
      <c r="E56" s="98">
        <v>6</v>
      </c>
      <c r="F56" s="99">
        <f>E56/SUM($E$3:$E$57)</f>
        <v>1.7441860465116279E-2</v>
      </c>
      <c r="G56" s="100">
        <v>137254.34666666665</v>
      </c>
      <c r="H56" s="108">
        <f t="shared" si="13"/>
        <v>2393.9711627906972</v>
      </c>
      <c r="I56" s="105">
        <v>34.5</v>
      </c>
      <c r="J56" s="105">
        <f t="shared" si="14"/>
        <v>0.60174418604651159</v>
      </c>
    </row>
    <row r="57" spans="1:10" x14ac:dyDescent="0.35">
      <c r="A57" s="97"/>
      <c r="B57" s="31" t="s">
        <v>127</v>
      </c>
      <c r="C57" s="32">
        <v>1</v>
      </c>
      <c r="D57" s="33">
        <f>C57/$E$56</f>
        <v>0.16666666666666666</v>
      </c>
      <c r="E57" s="98"/>
      <c r="F57" s="99"/>
      <c r="G57" s="100"/>
      <c r="H57" s="108"/>
      <c r="I57" s="105"/>
      <c r="J57" s="105"/>
    </row>
  </sheetData>
  <mergeCells count="107">
    <mergeCell ref="J52:J55"/>
    <mergeCell ref="A56:A57"/>
    <mergeCell ref="E56:E57"/>
    <mergeCell ref="F56:F57"/>
    <mergeCell ref="G56:G57"/>
    <mergeCell ref="H56:H57"/>
    <mergeCell ref="I56:I57"/>
    <mergeCell ref="J56:J57"/>
    <mergeCell ref="A52:A55"/>
    <mergeCell ref="E52:E55"/>
    <mergeCell ref="F52:F55"/>
    <mergeCell ref="G52:G55"/>
    <mergeCell ref="H52:H55"/>
    <mergeCell ref="I52:I55"/>
    <mergeCell ref="J37:J41"/>
    <mergeCell ref="A44:A51"/>
    <mergeCell ref="E44:E51"/>
    <mergeCell ref="F44:F51"/>
    <mergeCell ref="G44:G51"/>
    <mergeCell ref="H44:H51"/>
    <mergeCell ref="I44:I51"/>
    <mergeCell ref="J44:J51"/>
    <mergeCell ref="A37:A41"/>
    <mergeCell ref="E37:E41"/>
    <mergeCell ref="F37:F41"/>
    <mergeCell ref="G37:G41"/>
    <mergeCell ref="H37:H41"/>
    <mergeCell ref="I37:I41"/>
    <mergeCell ref="J29:J32"/>
    <mergeCell ref="A33:A36"/>
    <mergeCell ref="E33:E36"/>
    <mergeCell ref="F33:F36"/>
    <mergeCell ref="G33:G36"/>
    <mergeCell ref="H33:H36"/>
    <mergeCell ref="I33:I36"/>
    <mergeCell ref="J33:J36"/>
    <mergeCell ref="A29:A32"/>
    <mergeCell ref="E29:E32"/>
    <mergeCell ref="F29:F32"/>
    <mergeCell ref="G29:G32"/>
    <mergeCell ref="H29:H32"/>
    <mergeCell ref="I29:I32"/>
    <mergeCell ref="J24:J25"/>
    <mergeCell ref="A26:A27"/>
    <mergeCell ref="E26:E27"/>
    <mergeCell ref="F26:F27"/>
    <mergeCell ref="G26:G27"/>
    <mergeCell ref="H26:H27"/>
    <mergeCell ref="I26:I27"/>
    <mergeCell ref="J26:J27"/>
    <mergeCell ref="A24:A25"/>
    <mergeCell ref="E24:E25"/>
    <mergeCell ref="F24:F25"/>
    <mergeCell ref="G24:G25"/>
    <mergeCell ref="H24:H25"/>
    <mergeCell ref="I24:I25"/>
    <mergeCell ref="J19:J21"/>
    <mergeCell ref="A22:A23"/>
    <mergeCell ref="E22:E23"/>
    <mergeCell ref="F22:F23"/>
    <mergeCell ref="G22:G23"/>
    <mergeCell ref="H22:H23"/>
    <mergeCell ref="I22:I23"/>
    <mergeCell ref="J22:J23"/>
    <mergeCell ref="A19:A21"/>
    <mergeCell ref="E19:E21"/>
    <mergeCell ref="F19:F21"/>
    <mergeCell ref="G19:G21"/>
    <mergeCell ref="H19:H21"/>
    <mergeCell ref="I19:I21"/>
    <mergeCell ref="J13:J15"/>
    <mergeCell ref="A16:A18"/>
    <mergeCell ref="E16:E18"/>
    <mergeCell ref="F16:F18"/>
    <mergeCell ref="G16:G18"/>
    <mergeCell ref="H16:H18"/>
    <mergeCell ref="I16:I18"/>
    <mergeCell ref="J16:J18"/>
    <mergeCell ref="A13:A15"/>
    <mergeCell ref="E13:E15"/>
    <mergeCell ref="F13:F15"/>
    <mergeCell ref="G13:G15"/>
    <mergeCell ref="H13:H15"/>
    <mergeCell ref="I13:I15"/>
    <mergeCell ref="J5:J7"/>
    <mergeCell ref="A8:A12"/>
    <mergeCell ref="E8:E12"/>
    <mergeCell ref="F8:F12"/>
    <mergeCell ref="G8:G12"/>
    <mergeCell ref="H8:H12"/>
    <mergeCell ref="I8:I12"/>
    <mergeCell ref="J8:J12"/>
    <mergeCell ref="A5:A7"/>
    <mergeCell ref="E5:E7"/>
    <mergeCell ref="F5:F7"/>
    <mergeCell ref="G5:G7"/>
    <mergeCell ref="H5:H7"/>
    <mergeCell ref="I5:I7"/>
    <mergeCell ref="A1:J1"/>
    <mergeCell ref="L1:N1"/>
    <mergeCell ref="A3:A4"/>
    <mergeCell ref="E3:E4"/>
    <mergeCell ref="F3:F4"/>
    <mergeCell ref="G3:G4"/>
    <mergeCell ref="H3:H4"/>
    <mergeCell ref="I3:I4"/>
    <mergeCell ref="J3:J4"/>
  </mergeCells>
  <conditionalFormatting sqref="D3:D1048576">
    <cfRule type="colorScale" priority="9">
      <colorScale>
        <cfvo type="min"/>
        <cfvo type="max"/>
        <color rgb="FFFCFCFF"/>
        <color rgb="FFF8696B"/>
      </colorScale>
    </cfRule>
  </conditionalFormatting>
  <conditionalFormatting sqref="F3:F1048576">
    <cfRule type="colorScale" priority="8">
      <colorScale>
        <cfvo type="min"/>
        <cfvo type="max"/>
        <color rgb="FFFCFCFF"/>
        <color rgb="FFF8696B"/>
      </colorScale>
    </cfRule>
  </conditionalFormatting>
  <conditionalFormatting sqref="G3:G1048576">
    <cfRule type="colorScale" priority="4">
      <colorScale>
        <cfvo type="min"/>
        <cfvo type="max"/>
        <color rgb="FFFCFCFF"/>
        <color rgb="FFF8696B"/>
      </colorScale>
    </cfRule>
  </conditionalFormatting>
  <conditionalFormatting sqref="G2:H2">
    <cfRule type="colorScale" priority="3">
      <colorScale>
        <cfvo type="min"/>
        <cfvo type="max"/>
        <color rgb="FFFCFCFF"/>
        <color rgb="FFF8696B"/>
      </colorScale>
    </cfRule>
  </conditionalFormatting>
  <conditionalFormatting sqref="H3:H1048576">
    <cfRule type="colorScale" priority="5">
      <colorScale>
        <cfvo type="min"/>
        <cfvo type="max"/>
        <color rgb="FFFCFCFF"/>
        <color rgb="FFF8696B"/>
      </colorScale>
    </cfRule>
  </conditionalFormatting>
  <conditionalFormatting sqref="I3:I1048576">
    <cfRule type="colorScale" priority="6">
      <colorScale>
        <cfvo type="min"/>
        <cfvo type="max"/>
        <color rgb="FFFCFCFF"/>
        <color rgb="FFF8696B"/>
      </colorScale>
    </cfRule>
  </conditionalFormatting>
  <conditionalFormatting sqref="J3:J1048576">
    <cfRule type="colorScale" priority="7">
      <colorScale>
        <cfvo type="min"/>
        <cfvo type="max"/>
        <color rgb="FFFCFCFF"/>
        <color rgb="FFF8696B"/>
      </colorScale>
    </cfRule>
  </conditionalFormatting>
  <conditionalFormatting sqref="M23:M30">
    <cfRule type="colorScale" priority="1">
      <colorScale>
        <cfvo type="min"/>
        <cfvo type="max"/>
        <color rgb="FFFCFCFF"/>
        <color rgb="FFF8696B"/>
      </colorScale>
    </cfRule>
  </conditionalFormatting>
  <conditionalFormatting sqref="N3:N20">
    <cfRule type="colorScale" priority="2">
      <colorScale>
        <cfvo type="min"/>
        <cfvo type="max"/>
        <color rgb="FFFCFCFF"/>
        <color rgb="FFF8696B"/>
      </colorScale>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N82"/>
  <sheetViews>
    <sheetView zoomScale="70" zoomScaleNormal="70" workbookViewId="0">
      <pane ySplit="2" topLeftCell="A31" activePane="bottomLeft" state="frozen"/>
      <selection pane="bottomLeft" activeCell="B54" sqref="B54"/>
    </sheetView>
  </sheetViews>
  <sheetFormatPr defaultRowHeight="14.5" x14ac:dyDescent="0.35"/>
  <cols>
    <col min="1" max="1" width="57.453125" style="27" bestFit="1" customWidth="1"/>
    <col min="2" max="2" width="61.81640625" style="27" bestFit="1" customWidth="1"/>
    <col min="3" max="3" width="29.26953125" style="27" customWidth="1"/>
    <col min="4" max="4" width="20.1796875" style="28" customWidth="1"/>
    <col min="5" max="5" width="19.81640625" style="27" bestFit="1" customWidth="1"/>
    <col min="6" max="6" width="16.1796875" style="28" bestFit="1" customWidth="1"/>
    <col min="7" max="7" width="16.1796875" style="28" customWidth="1"/>
    <col min="8" max="8" width="20.26953125" style="27" bestFit="1" customWidth="1"/>
    <col min="10" max="10" width="57.453125" bestFit="1" customWidth="1"/>
    <col min="11" max="11" width="6.1796875" bestFit="1" customWidth="1"/>
    <col min="12" max="12" width="6" style="44" bestFit="1" customWidth="1"/>
    <col min="13" max="13" width="19.453125" bestFit="1" customWidth="1"/>
    <col min="14" max="14" width="20.26953125" bestFit="1" customWidth="1"/>
    <col min="15" max="15" width="20.26953125" customWidth="1"/>
    <col min="16" max="16" width="63.26953125" bestFit="1" customWidth="1"/>
    <col min="17" max="17" width="7.7265625" bestFit="1" customWidth="1"/>
    <col min="18" max="18" width="10.26953125" bestFit="1" customWidth="1"/>
    <col min="19" max="19" width="12.54296875" bestFit="1" customWidth="1"/>
    <col min="20" max="20" width="15.7265625" bestFit="1" customWidth="1"/>
    <col min="21" max="21" width="48.54296875" bestFit="1" customWidth="1"/>
    <col min="22" max="22" width="9.81640625" bestFit="1" customWidth="1"/>
    <col min="23" max="23" width="14.26953125" bestFit="1" customWidth="1"/>
    <col min="24" max="24" width="23.7265625" bestFit="1" customWidth="1"/>
    <col min="25" max="25" width="9.81640625" bestFit="1" customWidth="1"/>
    <col min="26" max="26" width="41.81640625" bestFit="1" customWidth="1"/>
    <col min="27" max="27" width="21.54296875" bestFit="1" customWidth="1"/>
    <col min="28" max="28" width="6.54296875" bestFit="1" customWidth="1"/>
    <col min="29" max="29" width="21.81640625" bestFit="1" customWidth="1"/>
    <col min="30" max="30" width="8.54296875" bestFit="1" customWidth="1"/>
    <col min="31" max="31" width="19.26953125" bestFit="1" customWidth="1"/>
    <col min="32" max="32" width="9" bestFit="1" customWidth="1"/>
    <col min="33" max="33" width="6.1796875" bestFit="1" customWidth="1"/>
    <col min="34" max="34" width="12.7265625" bestFit="1" customWidth="1"/>
    <col min="35" max="35" width="6.81640625" bestFit="1" customWidth="1"/>
    <col min="36" max="36" width="18.81640625" bestFit="1" customWidth="1"/>
    <col min="37" max="37" width="7" bestFit="1" customWidth="1"/>
    <col min="38" max="38" width="15.453125" bestFit="1" customWidth="1"/>
    <col min="39" max="39" width="25.81640625" bestFit="1" customWidth="1"/>
    <col min="40" max="40" width="11.453125" bestFit="1" customWidth="1"/>
  </cols>
  <sheetData>
    <row r="1" spans="1:40" ht="85.15" customHeight="1" thickBot="1" x14ac:dyDescent="0.4">
      <c r="A1" s="80" t="s">
        <v>404</v>
      </c>
      <c r="B1" s="81"/>
      <c r="C1" s="81"/>
      <c r="D1" s="81"/>
      <c r="E1" s="81"/>
      <c r="F1" s="81"/>
      <c r="G1" s="81"/>
      <c r="H1" s="82"/>
      <c r="J1" s="93" t="s">
        <v>405</v>
      </c>
      <c r="K1" s="94"/>
      <c r="L1" s="95"/>
      <c r="P1" s="79" t="s">
        <v>406</v>
      </c>
      <c r="Q1" s="79"/>
      <c r="R1" s="79"/>
      <c r="S1" s="79"/>
      <c r="T1" s="79"/>
      <c r="U1" s="79"/>
      <c r="V1" s="79"/>
      <c r="W1" s="79"/>
      <c r="X1" s="79"/>
      <c r="Y1" s="79"/>
      <c r="Z1" s="79"/>
      <c r="AA1" s="79"/>
      <c r="AB1" s="79"/>
      <c r="AC1" s="79"/>
      <c r="AD1" s="79"/>
      <c r="AE1" s="79"/>
      <c r="AF1" s="79"/>
      <c r="AG1" s="79"/>
      <c r="AH1" s="79"/>
      <c r="AI1" s="79"/>
      <c r="AJ1" s="79"/>
      <c r="AK1" s="79"/>
      <c r="AL1" s="79"/>
      <c r="AM1" s="79"/>
      <c r="AN1" s="79"/>
    </row>
    <row r="2" spans="1:40" x14ac:dyDescent="0.35">
      <c r="A2" s="8" t="s">
        <v>238</v>
      </c>
      <c r="B2" s="8" t="s">
        <v>239</v>
      </c>
      <c r="C2" s="8" t="s">
        <v>299</v>
      </c>
      <c r="D2" s="41" t="s">
        <v>241</v>
      </c>
      <c r="E2" s="8" t="s">
        <v>300</v>
      </c>
      <c r="F2" s="41" t="s">
        <v>301</v>
      </c>
      <c r="G2" s="4" t="s">
        <v>302</v>
      </c>
      <c r="H2" s="4" t="s">
        <v>303</v>
      </c>
      <c r="J2" s="5" t="s">
        <v>238</v>
      </c>
      <c r="K2" s="5" t="s">
        <v>248</v>
      </c>
      <c r="L2" s="61" t="s">
        <v>304</v>
      </c>
      <c r="P2" s="6" t="s">
        <v>336</v>
      </c>
      <c r="Q2" s="8" t="s">
        <v>313</v>
      </c>
      <c r="R2" s="8" t="s">
        <v>315</v>
      </c>
      <c r="S2" s="8" t="s">
        <v>316</v>
      </c>
      <c r="T2" s="8" t="s">
        <v>318</v>
      </c>
      <c r="U2" s="8" t="s">
        <v>320</v>
      </c>
      <c r="V2" s="8" t="s">
        <v>322</v>
      </c>
      <c r="W2" s="8" t="s">
        <v>321</v>
      </c>
      <c r="X2" s="8" t="s">
        <v>323</v>
      </c>
      <c r="Y2" s="8" t="s">
        <v>325</v>
      </c>
      <c r="Z2" s="8" t="s">
        <v>326</v>
      </c>
      <c r="AA2" s="8" t="s">
        <v>319</v>
      </c>
      <c r="AB2" s="8" t="s">
        <v>328</v>
      </c>
      <c r="AC2" s="8" t="s">
        <v>265</v>
      </c>
      <c r="AD2" s="8" t="s">
        <v>317</v>
      </c>
      <c r="AE2" s="8" t="s">
        <v>330</v>
      </c>
      <c r="AF2" s="8" t="s">
        <v>331</v>
      </c>
      <c r="AG2" s="8" t="s">
        <v>256</v>
      </c>
      <c r="AH2" s="8" t="s">
        <v>327</v>
      </c>
      <c r="AI2" s="8" t="s">
        <v>278</v>
      </c>
      <c r="AJ2" s="8" t="s">
        <v>332</v>
      </c>
      <c r="AK2" s="8" t="s">
        <v>333</v>
      </c>
      <c r="AL2" s="8" t="s">
        <v>268</v>
      </c>
      <c r="AM2" s="8" t="s">
        <v>324</v>
      </c>
      <c r="AN2" s="8" t="s">
        <v>283</v>
      </c>
    </row>
    <row r="3" spans="1:40" x14ac:dyDescent="0.35">
      <c r="A3" s="86" t="s">
        <v>264</v>
      </c>
      <c r="B3" s="30" t="s">
        <v>28</v>
      </c>
      <c r="C3" s="10">
        <v>17</v>
      </c>
      <c r="D3" s="11">
        <f t="shared" ref="D3:D17" si="0">C3/$E$3</f>
        <v>9.7701149425287362E-2</v>
      </c>
      <c r="E3" s="86">
        <v>174</v>
      </c>
      <c r="F3" s="87">
        <v>0.27884615384615385</v>
      </c>
      <c r="G3" s="115">
        <v>108614.5844578313</v>
      </c>
      <c r="H3" s="88">
        <f>G3*F3</f>
        <v>30286.759127664496</v>
      </c>
      <c r="J3" s="30" t="s">
        <v>264</v>
      </c>
      <c r="K3" s="10">
        <v>174</v>
      </c>
      <c r="L3" s="11">
        <v>0.27884615384615385</v>
      </c>
      <c r="P3" s="14" t="s">
        <v>265</v>
      </c>
      <c r="Q3" s="11">
        <v>0.125</v>
      </c>
      <c r="R3" s="11">
        <v>6.25E-2</v>
      </c>
      <c r="S3" s="11">
        <v>0</v>
      </c>
      <c r="T3" s="11">
        <v>6.25E-2</v>
      </c>
      <c r="U3" s="11">
        <v>6.25E-2</v>
      </c>
      <c r="V3" s="11">
        <v>0</v>
      </c>
      <c r="W3" s="11">
        <v>0</v>
      </c>
      <c r="X3" s="11">
        <v>0.1875</v>
      </c>
      <c r="Y3" s="11">
        <v>0</v>
      </c>
      <c r="Z3" s="11">
        <v>0</v>
      </c>
      <c r="AA3" s="11">
        <v>0.125</v>
      </c>
      <c r="AB3" s="11">
        <v>0</v>
      </c>
      <c r="AC3" s="11">
        <v>0.375</v>
      </c>
      <c r="AD3" s="11">
        <v>0</v>
      </c>
      <c r="AE3" s="11">
        <v>0</v>
      </c>
      <c r="AF3" s="11">
        <v>0</v>
      </c>
      <c r="AG3" s="11">
        <v>0</v>
      </c>
      <c r="AH3" s="11">
        <v>0</v>
      </c>
      <c r="AI3" s="11">
        <v>0</v>
      </c>
      <c r="AJ3" s="11">
        <v>0</v>
      </c>
      <c r="AK3" s="11">
        <v>0</v>
      </c>
      <c r="AL3" s="11">
        <v>0</v>
      </c>
      <c r="AM3" s="11">
        <v>0</v>
      </c>
      <c r="AN3" s="20">
        <v>1</v>
      </c>
    </row>
    <row r="4" spans="1:40" x14ac:dyDescent="0.35">
      <c r="A4" s="86"/>
      <c r="B4" s="30" t="s">
        <v>141</v>
      </c>
      <c r="C4" s="10">
        <v>11</v>
      </c>
      <c r="D4" s="11">
        <f t="shared" si="0"/>
        <v>6.3218390804597707E-2</v>
      </c>
      <c r="E4" s="86"/>
      <c r="F4" s="87"/>
      <c r="G4" s="131"/>
      <c r="H4" s="88"/>
      <c r="J4" s="30" t="s">
        <v>269</v>
      </c>
      <c r="K4" s="10">
        <v>101</v>
      </c>
      <c r="L4" s="11">
        <v>0.16185897435897437</v>
      </c>
      <c r="P4" s="14" t="s">
        <v>267</v>
      </c>
      <c r="Q4" s="11">
        <v>0.35483870967741937</v>
      </c>
      <c r="R4" s="11">
        <v>0.16129032258064516</v>
      </c>
      <c r="S4" s="11">
        <v>0.16129032258064516</v>
      </c>
      <c r="T4" s="11">
        <v>3.2258064516129031E-2</v>
      </c>
      <c r="U4" s="11">
        <v>0.16129032258064516</v>
      </c>
      <c r="V4" s="11">
        <v>6.4516129032258063E-2</v>
      </c>
      <c r="W4" s="11">
        <v>3.2258064516129031E-2</v>
      </c>
      <c r="X4" s="11">
        <v>0</v>
      </c>
      <c r="Y4" s="11">
        <v>3.2258064516129031E-2</v>
      </c>
      <c r="Z4" s="11">
        <v>0</v>
      </c>
      <c r="AA4" s="11">
        <v>0</v>
      </c>
      <c r="AB4" s="11">
        <v>0</v>
      </c>
      <c r="AC4" s="11">
        <v>0</v>
      </c>
      <c r="AD4" s="11">
        <v>0</v>
      </c>
      <c r="AE4" s="11">
        <v>0</v>
      </c>
      <c r="AF4" s="11">
        <v>0</v>
      </c>
      <c r="AG4" s="11">
        <v>0</v>
      </c>
      <c r="AH4" s="11">
        <v>0</v>
      </c>
      <c r="AI4" s="11">
        <v>0</v>
      </c>
      <c r="AJ4" s="11">
        <v>0</v>
      </c>
      <c r="AK4" s="11">
        <v>0</v>
      </c>
      <c r="AL4" s="11">
        <v>0</v>
      </c>
      <c r="AM4" s="11">
        <v>0</v>
      </c>
      <c r="AN4" s="20">
        <v>1</v>
      </c>
    </row>
    <row r="5" spans="1:40" x14ac:dyDescent="0.35">
      <c r="A5" s="86"/>
      <c r="B5" s="30" t="s">
        <v>142</v>
      </c>
      <c r="C5" s="10">
        <v>4</v>
      </c>
      <c r="D5" s="11">
        <f t="shared" si="0"/>
        <v>2.2988505747126436E-2</v>
      </c>
      <c r="E5" s="86"/>
      <c r="F5" s="87"/>
      <c r="G5" s="131"/>
      <c r="H5" s="88"/>
      <c r="J5" s="30" t="s">
        <v>305</v>
      </c>
      <c r="K5" s="10">
        <v>48</v>
      </c>
      <c r="L5" s="11">
        <v>7.6923076923076927E-2</v>
      </c>
      <c r="P5" s="14" t="s">
        <v>306</v>
      </c>
      <c r="Q5" s="11">
        <v>0.10714285714285714</v>
      </c>
      <c r="R5" s="11">
        <v>0.10714285714285714</v>
      </c>
      <c r="S5" s="11">
        <v>3.5714285714285712E-2</v>
      </c>
      <c r="T5" s="11">
        <v>0.14285714285714285</v>
      </c>
      <c r="U5" s="11">
        <v>3.5714285714285712E-2</v>
      </c>
      <c r="V5" s="11">
        <v>0.17857142857142858</v>
      </c>
      <c r="W5" s="11">
        <v>7.1428571428571425E-2</v>
      </c>
      <c r="X5" s="11">
        <v>0.17857142857142858</v>
      </c>
      <c r="Y5" s="11">
        <v>3.5714285714285712E-2</v>
      </c>
      <c r="Z5" s="11">
        <v>3.5714285714285712E-2</v>
      </c>
      <c r="AA5" s="11">
        <v>0</v>
      </c>
      <c r="AB5" s="11">
        <v>3.5714285714285712E-2</v>
      </c>
      <c r="AC5" s="11">
        <v>0</v>
      </c>
      <c r="AD5" s="11">
        <v>0</v>
      </c>
      <c r="AE5" s="11">
        <v>0</v>
      </c>
      <c r="AF5" s="11">
        <v>0</v>
      </c>
      <c r="AG5" s="11">
        <v>0</v>
      </c>
      <c r="AH5" s="11">
        <v>3.5714285714285712E-2</v>
      </c>
      <c r="AI5" s="11">
        <v>0</v>
      </c>
      <c r="AJ5" s="11">
        <v>0</v>
      </c>
      <c r="AK5" s="11">
        <v>0</v>
      </c>
      <c r="AL5" s="11">
        <v>0</v>
      </c>
      <c r="AM5" s="11">
        <v>0</v>
      </c>
      <c r="AN5" s="20">
        <v>1</v>
      </c>
    </row>
    <row r="6" spans="1:40" x14ac:dyDescent="0.35">
      <c r="A6" s="86"/>
      <c r="B6" s="30" t="s">
        <v>143</v>
      </c>
      <c r="C6" s="10">
        <v>13</v>
      </c>
      <c r="D6" s="11">
        <f t="shared" si="0"/>
        <v>7.4712643678160925E-2</v>
      </c>
      <c r="E6" s="86"/>
      <c r="F6" s="87"/>
      <c r="G6" s="131"/>
      <c r="H6" s="88"/>
      <c r="J6" s="30" t="s">
        <v>273</v>
      </c>
      <c r="K6" s="10">
        <v>43</v>
      </c>
      <c r="L6" s="11">
        <v>6.8910256410256415E-2</v>
      </c>
      <c r="P6" s="14" t="s">
        <v>269</v>
      </c>
      <c r="Q6" s="11">
        <v>0.21782178217821782</v>
      </c>
      <c r="R6" s="11">
        <v>0.14851485148514851</v>
      </c>
      <c r="S6" s="11">
        <v>9.9009900990099015E-2</v>
      </c>
      <c r="T6" s="11">
        <v>4.9504950495049507E-2</v>
      </c>
      <c r="U6" s="11">
        <v>7.9207920792079209E-2</v>
      </c>
      <c r="V6" s="11">
        <v>3.9603960396039604E-2</v>
      </c>
      <c r="W6" s="11">
        <v>1.9801980198019802E-2</v>
      </c>
      <c r="X6" s="11">
        <v>6.9306930693069313E-2</v>
      </c>
      <c r="Y6" s="11">
        <v>1.9801980198019802E-2</v>
      </c>
      <c r="Z6" s="11">
        <v>9.9009900990099015E-2</v>
      </c>
      <c r="AA6" s="11">
        <v>0</v>
      </c>
      <c r="AB6" s="11">
        <v>9.9009900990099011E-3</v>
      </c>
      <c r="AC6" s="11">
        <v>9.9009900990099011E-3</v>
      </c>
      <c r="AD6" s="11">
        <v>6.9306930693069313E-2</v>
      </c>
      <c r="AE6" s="11">
        <v>1.9801980198019802E-2</v>
      </c>
      <c r="AF6" s="11">
        <v>9.9009900990099011E-3</v>
      </c>
      <c r="AG6" s="11">
        <v>2.9702970297029702E-2</v>
      </c>
      <c r="AH6" s="11">
        <v>0</v>
      </c>
      <c r="AI6" s="11">
        <v>0</v>
      </c>
      <c r="AJ6" s="11">
        <v>9.9009900990099011E-3</v>
      </c>
      <c r="AK6" s="11">
        <v>0</v>
      </c>
      <c r="AL6" s="11">
        <v>0</v>
      </c>
      <c r="AM6" s="11">
        <v>0</v>
      </c>
      <c r="AN6" s="20">
        <v>1</v>
      </c>
    </row>
    <row r="7" spans="1:40" x14ac:dyDescent="0.35">
      <c r="A7" s="86"/>
      <c r="B7" s="30" t="s">
        <v>144</v>
      </c>
      <c r="C7" s="10">
        <v>5</v>
      </c>
      <c r="D7" s="11">
        <f t="shared" si="0"/>
        <v>2.8735632183908046E-2</v>
      </c>
      <c r="E7" s="86"/>
      <c r="F7" s="87"/>
      <c r="G7" s="131"/>
      <c r="H7" s="88"/>
      <c r="J7" s="30" t="s">
        <v>276</v>
      </c>
      <c r="K7" s="10">
        <v>42</v>
      </c>
      <c r="L7" s="11">
        <v>6.7307692307692304E-2</v>
      </c>
      <c r="P7" s="14" t="s">
        <v>264</v>
      </c>
      <c r="Q7" s="11">
        <v>0.1206896551724138</v>
      </c>
      <c r="R7" s="11">
        <v>0.11494252873563218</v>
      </c>
      <c r="S7" s="11">
        <v>7.4712643678160925E-2</v>
      </c>
      <c r="T7" s="11">
        <v>0.16091954022988506</v>
      </c>
      <c r="U7" s="11">
        <v>0.14367816091954022</v>
      </c>
      <c r="V7" s="11">
        <v>8.0459770114942528E-2</v>
      </c>
      <c r="W7" s="11">
        <v>5.7471264367816091E-3</v>
      </c>
      <c r="X7" s="11">
        <v>1.7241379310344827E-2</v>
      </c>
      <c r="Y7" s="11">
        <v>6.8965517241379309E-2</v>
      </c>
      <c r="Z7" s="11">
        <v>4.0229885057471264E-2</v>
      </c>
      <c r="AA7" s="11">
        <v>6.8965517241379309E-2</v>
      </c>
      <c r="AB7" s="11">
        <v>1.1494252873563218E-2</v>
      </c>
      <c r="AC7" s="11">
        <v>1.1494252873563218E-2</v>
      </c>
      <c r="AD7" s="11">
        <v>1.7241379310344827E-2</v>
      </c>
      <c r="AE7" s="11">
        <v>3.4482758620689655E-2</v>
      </c>
      <c r="AF7" s="11">
        <v>5.7471264367816091E-3</v>
      </c>
      <c r="AG7" s="11">
        <v>0</v>
      </c>
      <c r="AH7" s="11">
        <v>5.7471264367816091E-3</v>
      </c>
      <c r="AI7" s="11">
        <v>1.1494252873563218E-2</v>
      </c>
      <c r="AJ7" s="11">
        <v>0</v>
      </c>
      <c r="AK7" s="11">
        <v>0</v>
      </c>
      <c r="AL7" s="11">
        <v>0</v>
      </c>
      <c r="AM7" s="11">
        <v>5.7471264367816091E-3</v>
      </c>
      <c r="AN7" s="20">
        <v>1</v>
      </c>
    </row>
    <row r="8" spans="1:40" x14ac:dyDescent="0.35">
      <c r="A8" s="86"/>
      <c r="B8" s="30" t="s">
        <v>145</v>
      </c>
      <c r="C8" s="10">
        <v>1</v>
      </c>
      <c r="D8" s="11">
        <f t="shared" si="0"/>
        <v>5.7471264367816091E-3</v>
      </c>
      <c r="E8" s="86"/>
      <c r="F8" s="87"/>
      <c r="G8" s="131"/>
      <c r="H8" s="88"/>
      <c r="J8" s="30" t="s">
        <v>307</v>
      </c>
      <c r="K8" s="10">
        <v>35</v>
      </c>
      <c r="L8" s="11">
        <v>5.6089743589743592E-2</v>
      </c>
      <c r="P8" s="14" t="s">
        <v>273</v>
      </c>
      <c r="Q8" s="11">
        <v>0.11627906976744186</v>
      </c>
      <c r="R8" s="11">
        <v>0.23255813953488372</v>
      </c>
      <c r="S8" s="11">
        <v>0.39534883720930231</v>
      </c>
      <c r="T8" s="11">
        <v>2.3255813953488372E-2</v>
      </c>
      <c r="U8" s="11">
        <v>2.3255813953488372E-2</v>
      </c>
      <c r="V8" s="11">
        <v>4.6511627906976744E-2</v>
      </c>
      <c r="W8" s="11">
        <v>6.9767441860465115E-2</v>
      </c>
      <c r="X8" s="11">
        <v>0</v>
      </c>
      <c r="Y8" s="11">
        <v>2.3255813953488372E-2</v>
      </c>
      <c r="Z8" s="11">
        <v>0</v>
      </c>
      <c r="AA8" s="11">
        <v>0</v>
      </c>
      <c r="AB8" s="11">
        <v>0</v>
      </c>
      <c r="AC8" s="11">
        <v>0</v>
      </c>
      <c r="AD8" s="11">
        <v>0</v>
      </c>
      <c r="AE8" s="11">
        <v>4.6511627906976744E-2</v>
      </c>
      <c r="AF8" s="11">
        <v>0</v>
      </c>
      <c r="AG8" s="11">
        <v>0</v>
      </c>
      <c r="AH8" s="11">
        <v>0</v>
      </c>
      <c r="AI8" s="11">
        <v>0</v>
      </c>
      <c r="AJ8" s="11">
        <v>2.3255813953488372E-2</v>
      </c>
      <c r="AK8" s="11">
        <v>0</v>
      </c>
      <c r="AL8" s="11">
        <v>0</v>
      </c>
      <c r="AM8" s="11">
        <v>0</v>
      </c>
      <c r="AN8" s="20">
        <v>1</v>
      </c>
    </row>
    <row r="9" spans="1:40" x14ac:dyDescent="0.35">
      <c r="A9" s="86"/>
      <c r="B9" s="30" t="s">
        <v>147</v>
      </c>
      <c r="C9" s="10">
        <v>1</v>
      </c>
      <c r="D9" s="11">
        <f t="shared" si="0"/>
        <v>5.7471264367816091E-3</v>
      </c>
      <c r="E9" s="86"/>
      <c r="F9" s="87"/>
      <c r="G9" s="131"/>
      <c r="H9" s="88"/>
      <c r="J9" s="30" t="s">
        <v>266</v>
      </c>
      <c r="K9" s="10">
        <v>31</v>
      </c>
      <c r="L9" s="11">
        <v>4.9679487179487176E-2</v>
      </c>
      <c r="P9" s="14" t="s">
        <v>308</v>
      </c>
      <c r="Q9" s="11">
        <v>0</v>
      </c>
      <c r="R9" s="11">
        <v>1</v>
      </c>
      <c r="S9" s="11">
        <v>0</v>
      </c>
      <c r="T9" s="11">
        <v>0</v>
      </c>
      <c r="U9" s="11">
        <v>0</v>
      </c>
      <c r="V9" s="11">
        <v>0</v>
      </c>
      <c r="W9" s="11">
        <v>0</v>
      </c>
      <c r="X9" s="11">
        <v>0</v>
      </c>
      <c r="Y9" s="11">
        <v>0</v>
      </c>
      <c r="Z9" s="11">
        <v>0</v>
      </c>
      <c r="AA9" s="11">
        <v>0</v>
      </c>
      <c r="AB9" s="11">
        <v>0</v>
      </c>
      <c r="AC9" s="11">
        <v>0</v>
      </c>
      <c r="AD9" s="11">
        <v>0</v>
      </c>
      <c r="AE9" s="11">
        <v>0</v>
      </c>
      <c r="AF9" s="11">
        <v>0</v>
      </c>
      <c r="AG9" s="11">
        <v>0</v>
      </c>
      <c r="AH9" s="11">
        <v>0</v>
      </c>
      <c r="AI9" s="11">
        <v>0</v>
      </c>
      <c r="AJ9" s="11">
        <v>0</v>
      </c>
      <c r="AK9" s="11">
        <v>0</v>
      </c>
      <c r="AL9" s="11">
        <v>0</v>
      </c>
      <c r="AM9" s="11">
        <v>0</v>
      </c>
      <c r="AN9" s="20">
        <v>1</v>
      </c>
    </row>
    <row r="10" spans="1:40" x14ac:dyDescent="0.35">
      <c r="A10" s="86"/>
      <c r="B10" s="30" t="s">
        <v>148</v>
      </c>
      <c r="C10" s="10">
        <v>6</v>
      </c>
      <c r="D10" s="11">
        <f t="shared" si="0"/>
        <v>3.4482758620689655E-2</v>
      </c>
      <c r="E10" s="86"/>
      <c r="F10" s="87"/>
      <c r="G10" s="131"/>
      <c r="H10" s="88"/>
      <c r="J10" s="30" t="s">
        <v>267</v>
      </c>
      <c r="K10" s="10">
        <v>31</v>
      </c>
      <c r="L10" s="11">
        <v>4.9679487179487176E-2</v>
      </c>
      <c r="P10" s="14" t="s">
        <v>274</v>
      </c>
      <c r="Q10" s="11">
        <v>5.5555555555555552E-2</v>
      </c>
      <c r="R10" s="11">
        <v>0</v>
      </c>
      <c r="S10" s="11">
        <v>0</v>
      </c>
      <c r="T10" s="11">
        <v>5.5555555555555552E-2</v>
      </c>
      <c r="U10" s="11">
        <v>0</v>
      </c>
      <c r="V10" s="11">
        <v>0</v>
      </c>
      <c r="W10" s="11">
        <v>0.66666666666666663</v>
      </c>
      <c r="X10" s="11">
        <v>0</v>
      </c>
      <c r="Y10" s="11">
        <v>0</v>
      </c>
      <c r="Z10" s="11">
        <v>0</v>
      </c>
      <c r="AA10" s="11">
        <v>5.5555555555555552E-2</v>
      </c>
      <c r="AB10" s="11">
        <v>0</v>
      </c>
      <c r="AC10" s="11">
        <v>0.1111111111111111</v>
      </c>
      <c r="AD10" s="11">
        <v>0</v>
      </c>
      <c r="AE10" s="11">
        <v>0</v>
      </c>
      <c r="AF10" s="11">
        <v>0</v>
      </c>
      <c r="AG10" s="11">
        <v>0</v>
      </c>
      <c r="AH10" s="11">
        <v>0</v>
      </c>
      <c r="AI10" s="11">
        <v>0</v>
      </c>
      <c r="AJ10" s="11">
        <v>5.5555555555555552E-2</v>
      </c>
      <c r="AK10" s="11">
        <v>0</v>
      </c>
      <c r="AL10" s="11">
        <v>0</v>
      </c>
      <c r="AM10" s="11">
        <v>0</v>
      </c>
      <c r="AN10" s="20">
        <v>1</v>
      </c>
    </row>
    <row r="11" spans="1:40" x14ac:dyDescent="0.35">
      <c r="A11" s="86"/>
      <c r="B11" s="30" t="s">
        <v>149</v>
      </c>
      <c r="C11" s="10">
        <v>8</v>
      </c>
      <c r="D11" s="11">
        <f t="shared" si="0"/>
        <v>4.5977011494252873E-2</v>
      </c>
      <c r="E11" s="86"/>
      <c r="F11" s="87"/>
      <c r="G11" s="131"/>
      <c r="H11" s="88"/>
      <c r="J11" s="30" t="s">
        <v>306</v>
      </c>
      <c r="K11" s="10">
        <v>28</v>
      </c>
      <c r="L11" s="11">
        <v>4.4871794871794872E-2</v>
      </c>
      <c r="P11" s="14" t="s">
        <v>83</v>
      </c>
      <c r="Q11" s="11">
        <v>0</v>
      </c>
      <c r="R11" s="11">
        <v>0</v>
      </c>
      <c r="S11" s="11">
        <v>0</v>
      </c>
      <c r="T11" s="11">
        <v>0</v>
      </c>
      <c r="U11" s="11">
        <v>0</v>
      </c>
      <c r="V11" s="11">
        <v>0</v>
      </c>
      <c r="W11" s="11">
        <v>1</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20">
        <v>1</v>
      </c>
    </row>
    <row r="12" spans="1:40" x14ac:dyDescent="0.35">
      <c r="A12" s="86"/>
      <c r="B12" s="30" t="s">
        <v>150</v>
      </c>
      <c r="C12" s="10">
        <v>1</v>
      </c>
      <c r="D12" s="11">
        <f t="shared" si="0"/>
        <v>5.7471264367816091E-3</v>
      </c>
      <c r="E12" s="86"/>
      <c r="F12" s="87"/>
      <c r="G12" s="131"/>
      <c r="H12" s="88"/>
      <c r="J12" s="30" t="s">
        <v>274</v>
      </c>
      <c r="K12" s="10">
        <v>18</v>
      </c>
      <c r="L12" s="11">
        <v>2.8846153846153848E-2</v>
      </c>
      <c r="P12" s="14" t="s">
        <v>266</v>
      </c>
      <c r="Q12" s="11">
        <v>0.93548387096774188</v>
      </c>
      <c r="R12" s="11">
        <v>0</v>
      </c>
      <c r="S12" s="11">
        <v>3.2258064516129031E-2</v>
      </c>
      <c r="T12" s="11">
        <v>0</v>
      </c>
      <c r="U12" s="11">
        <v>0</v>
      </c>
      <c r="V12" s="11">
        <v>0</v>
      </c>
      <c r="W12" s="11">
        <v>0</v>
      </c>
      <c r="X12" s="11">
        <v>0</v>
      </c>
      <c r="Y12" s="11">
        <v>0</v>
      </c>
      <c r="Z12" s="11">
        <v>0</v>
      </c>
      <c r="AA12" s="11">
        <v>0</v>
      </c>
      <c r="AB12" s="11">
        <v>0</v>
      </c>
      <c r="AC12" s="11">
        <v>0</v>
      </c>
      <c r="AD12" s="11">
        <v>0</v>
      </c>
      <c r="AE12" s="11">
        <v>0</v>
      </c>
      <c r="AF12" s="11">
        <v>3.2258064516129031E-2</v>
      </c>
      <c r="AG12" s="11">
        <v>0</v>
      </c>
      <c r="AH12" s="11">
        <v>0</v>
      </c>
      <c r="AI12" s="11">
        <v>0</v>
      </c>
      <c r="AJ12" s="11">
        <v>0</v>
      </c>
      <c r="AK12" s="11">
        <v>0</v>
      </c>
      <c r="AL12" s="11">
        <v>0</v>
      </c>
      <c r="AM12" s="11">
        <v>0</v>
      </c>
      <c r="AN12" s="20">
        <v>1</v>
      </c>
    </row>
    <row r="13" spans="1:40" x14ac:dyDescent="0.35">
      <c r="A13" s="86"/>
      <c r="B13" s="30" t="s">
        <v>151</v>
      </c>
      <c r="C13" s="10">
        <v>1</v>
      </c>
      <c r="D13" s="11">
        <f t="shared" si="0"/>
        <v>5.7471264367816091E-3</v>
      </c>
      <c r="E13" s="86"/>
      <c r="F13" s="87"/>
      <c r="G13" s="131"/>
      <c r="H13" s="88"/>
      <c r="J13" s="30" t="s">
        <v>265</v>
      </c>
      <c r="K13" s="10">
        <v>16</v>
      </c>
      <c r="L13" s="11">
        <v>2.564102564102564E-2</v>
      </c>
      <c r="P13" s="14" t="s">
        <v>276</v>
      </c>
      <c r="Q13" s="11">
        <v>0.16666666666666666</v>
      </c>
      <c r="R13" s="11">
        <v>0.2857142857142857</v>
      </c>
      <c r="S13" s="11">
        <v>0.11904761904761904</v>
      </c>
      <c r="T13" s="11">
        <v>4.7619047619047616E-2</v>
      </c>
      <c r="U13" s="11">
        <v>4.7619047619047616E-2</v>
      </c>
      <c r="V13" s="11">
        <v>0.23809523809523808</v>
      </c>
      <c r="W13" s="11">
        <v>2.3809523809523808E-2</v>
      </c>
      <c r="X13" s="11">
        <v>2.3809523809523808E-2</v>
      </c>
      <c r="Y13" s="11">
        <v>0</v>
      </c>
      <c r="Z13" s="11">
        <v>0</v>
      </c>
      <c r="AA13" s="11">
        <v>0</v>
      </c>
      <c r="AB13" s="11">
        <v>2.3809523809523808E-2</v>
      </c>
      <c r="AC13" s="11">
        <v>0</v>
      </c>
      <c r="AD13" s="11">
        <v>0</v>
      </c>
      <c r="AE13" s="11">
        <v>0</v>
      </c>
      <c r="AF13" s="11">
        <v>0</v>
      </c>
      <c r="AG13" s="11">
        <v>0</v>
      </c>
      <c r="AH13" s="11">
        <v>0</v>
      </c>
      <c r="AI13" s="11">
        <v>0</v>
      </c>
      <c r="AJ13" s="11">
        <v>0</v>
      </c>
      <c r="AK13" s="11">
        <v>0</v>
      </c>
      <c r="AL13" s="11">
        <v>2.3809523809523808E-2</v>
      </c>
      <c r="AM13" s="11">
        <v>0</v>
      </c>
      <c r="AN13" s="20">
        <v>1</v>
      </c>
    </row>
    <row r="14" spans="1:40" x14ac:dyDescent="0.35">
      <c r="A14" s="86"/>
      <c r="B14" s="30" t="s">
        <v>152</v>
      </c>
      <c r="C14" s="10">
        <v>90</v>
      </c>
      <c r="D14" s="11">
        <f t="shared" si="0"/>
        <v>0.51724137931034486</v>
      </c>
      <c r="E14" s="86"/>
      <c r="F14" s="87"/>
      <c r="G14" s="131"/>
      <c r="H14" s="88"/>
      <c r="J14" s="30" t="s">
        <v>309</v>
      </c>
      <c r="K14" s="10">
        <v>15</v>
      </c>
      <c r="L14" s="11">
        <v>2.403846153846154E-2</v>
      </c>
      <c r="P14" s="14" t="s">
        <v>256</v>
      </c>
      <c r="Q14" s="11">
        <v>0</v>
      </c>
      <c r="R14" s="11">
        <v>0.5</v>
      </c>
      <c r="S14" s="11">
        <v>0</v>
      </c>
      <c r="T14" s="11">
        <v>0</v>
      </c>
      <c r="U14" s="11">
        <v>0</v>
      </c>
      <c r="V14" s="11">
        <v>0</v>
      </c>
      <c r="W14" s="11">
        <v>0.5</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20">
        <v>1</v>
      </c>
    </row>
    <row r="15" spans="1:40" x14ac:dyDescent="0.35">
      <c r="A15" s="86"/>
      <c r="B15" s="30" t="s">
        <v>153</v>
      </c>
      <c r="C15" s="10">
        <v>5</v>
      </c>
      <c r="D15" s="11">
        <f t="shared" si="0"/>
        <v>2.8735632183908046E-2</v>
      </c>
      <c r="E15" s="86"/>
      <c r="F15" s="87"/>
      <c r="G15" s="131"/>
      <c r="H15" s="88"/>
      <c r="J15" s="30" t="s">
        <v>275</v>
      </c>
      <c r="K15" s="10">
        <v>15</v>
      </c>
      <c r="L15" s="11">
        <v>2.403846153846154E-2</v>
      </c>
      <c r="P15" s="14" t="s">
        <v>279</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1</v>
      </c>
      <c r="AI15" s="11">
        <v>0</v>
      </c>
      <c r="AJ15" s="11">
        <v>0</v>
      </c>
      <c r="AK15" s="11">
        <v>0</v>
      </c>
      <c r="AL15" s="11">
        <v>0</v>
      </c>
      <c r="AM15" s="11">
        <v>0</v>
      </c>
      <c r="AN15" s="20">
        <v>1</v>
      </c>
    </row>
    <row r="16" spans="1:40" x14ac:dyDescent="0.35">
      <c r="A16" s="86"/>
      <c r="B16" s="30" t="s">
        <v>31</v>
      </c>
      <c r="C16" s="10">
        <v>2</v>
      </c>
      <c r="D16" s="11">
        <f t="shared" si="0"/>
        <v>1.1494252873563218E-2</v>
      </c>
      <c r="E16" s="86"/>
      <c r="F16" s="87"/>
      <c r="G16" s="131"/>
      <c r="H16" s="88"/>
      <c r="J16" s="30" t="s">
        <v>308</v>
      </c>
      <c r="K16" s="10">
        <v>8</v>
      </c>
      <c r="L16" s="11">
        <v>1.282051282051282E-2</v>
      </c>
      <c r="P16" s="14" t="s">
        <v>275</v>
      </c>
      <c r="Q16" s="11">
        <v>0</v>
      </c>
      <c r="R16" s="11">
        <v>0</v>
      </c>
      <c r="S16" s="11">
        <v>0.2</v>
      </c>
      <c r="T16" s="11">
        <v>6.6666666666666666E-2</v>
      </c>
      <c r="U16" s="11">
        <v>6.6666666666666666E-2</v>
      </c>
      <c r="V16" s="11">
        <v>0.33333333333333331</v>
      </c>
      <c r="W16" s="11">
        <v>0.13333333333333333</v>
      </c>
      <c r="X16" s="11">
        <v>6.6666666666666666E-2</v>
      </c>
      <c r="Y16" s="11">
        <v>6.6666666666666666E-2</v>
      </c>
      <c r="Z16" s="11">
        <v>0</v>
      </c>
      <c r="AA16" s="11">
        <v>0</v>
      </c>
      <c r="AB16" s="11">
        <v>0</v>
      </c>
      <c r="AC16" s="11">
        <v>0</v>
      </c>
      <c r="AD16" s="11">
        <v>0</v>
      </c>
      <c r="AE16" s="11">
        <v>0</v>
      </c>
      <c r="AF16" s="11">
        <v>0</v>
      </c>
      <c r="AG16" s="11">
        <v>0</v>
      </c>
      <c r="AH16" s="11">
        <v>0</v>
      </c>
      <c r="AI16" s="11">
        <v>6.6666666666666666E-2</v>
      </c>
      <c r="AJ16" s="11">
        <v>0</v>
      </c>
      <c r="AK16" s="11">
        <v>0</v>
      </c>
      <c r="AL16" s="11">
        <v>0</v>
      </c>
      <c r="AM16" s="11">
        <v>0</v>
      </c>
      <c r="AN16" s="20">
        <v>1</v>
      </c>
    </row>
    <row r="17" spans="1:40" x14ac:dyDescent="0.35">
      <c r="A17" s="86"/>
      <c r="B17" s="30" t="s">
        <v>155</v>
      </c>
      <c r="C17" s="10">
        <v>9</v>
      </c>
      <c r="D17" s="11">
        <f t="shared" si="0"/>
        <v>5.1724137931034482E-2</v>
      </c>
      <c r="E17" s="86"/>
      <c r="F17" s="87"/>
      <c r="G17" s="116"/>
      <c r="H17" s="88"/>
      <c r="J17" s="30" t="s">
        <v>83</v>
      </c>
      <c r="K17" s="10">
        <v>8</v>
      </c>
      <c r="L17" s="11">
        <v>1.282051282051282E-2</v>
      </c>
      <c r="P17" s="14" t="s">
        <v>307</v>
      </c>
      <c r="Q17" s="11">
        <v>0</v>
      </c>
      <c r="R17" s="11">
        <v>2.8571428571428571E-2</v>
      </c>
      <c r="S17" s="11">
        <v>0</v>
      </c>
      <c r="T17" s="11">
        <v>0.11428571428571428</v>
      </c>
      <c r="U17" s="11">
        <v>8.5714285714285715E-2</v>
      </c>
      <c r="V17" s="11">
        <v>2.8571428571428571E-2</v>
      </c>
      <c r="W17" s="11">
        <v>2.8571428571428571E-2</v>
      </c>
      <c r="X17" s="11">
        <v>0.37142857142857144</v>
      </c>
      <c r="Y17" s="11">
        <v>0</v>
      </c>
      <c r="Z17" s="11">
        <v>2.8571428571428571E-2</v>
      </c>
      <c r="AA17" s="11">
        <v>5.7142857142857141E-2</v>
      </c>
      <c r="AB17" s="11">
        <v>0.2</v>
      </c>
      <c r="AC17" s="11">
        <v>0</v>
      </c>
      <c r="AD17" s="11">
        <v>0</v>
      </c>
      <c r="AE17" s="11">
        <v>2.8571428571428571E-2</v>
      </c>
      <c r="AF17" s="11">
        <v>0</v>
      </c>
      <c r="AG17" s="11">
        <v>0</v>
      </c>
      <c r="AH17" s="11">
        <v>0</v>
      </c>
      <c r="AI17" s="11">
        <v>0</v>
      </c>
      <c r="AJ17" s="11">
        <v>0</v>
      </c>
      <c r="AK17" s="11">
        <v>0</v>
      </c>
      <c r="AL17" s="11">
        <v>2.8571428571428571E-2</v>
      </c>
      <c r="AM17" s="11">
        <v>0</v>
      </c>
      <c r="AN17" s="20">
        <v>1</v>
      </c>
    </row>
    <row r="18" spans="1:40" x14ac:dyDescent="0.35">
      <c r="A18" s="98" t="s">
        <v>269</v>
      </c>
      <c r="B18" s="31" t="s">
        <v>157</v>
      </c>
      <c r="C18" s="32">
        <v>4</v>
      </c>
      <c r="D18" s="33">
        <f t="shared" ref="D18:D24" si="1">C18/$E$18</f>
        <v>3.9603960396039604E-2</v>
      </c>
      <c r="E18" s="98">
        <v>101</v>
      </c>
      <c r="F18" s="99">
        <v>0.16185897435897437</v>
      </c>
      <c r="G18" s="132">
        <v>137159.80688888888</v>
      </c>
      <c r="H18" s="100">
        <f>G18*F18</f>
        <v>22200.54566631054</v>
      </c>
      <c r="J18" s="30" t="s">
        <v>279</v>
      </c>
      <c r="K18" s="10">
        <v>6</v>
      </c>
      <c r="L18" s="11">
        <v>9.6153846153846159E-3</v>
      </c>
      <c r="P18" s="14" t="s">
        <v>309</v>
      </c>
      <c r="Q18" s="11">
        <v>0</v>
      </c>
      <c r="R18" s="11">
        <v>0.13333333333333333</v>
      </c>
      <c r="S18" s="11">
        <v>0</v>
      </c>
      <c r="T18" s="11">
        <v>0</v>
      </c>
      <c r="U18" s="11">
        <v>0</v>
      </c>
      <c r="V18" s="11">
        <v>6.6666666666666666E-2</v>
      </c>
      <c r="W18" s="11">
        <v>0</v>
      </c>
      <c r="X18" s="11">
        <v>0.13333333333333333</v>
      </c>
      <c r="Y18" s="11">
        <v>6.6666666666666666E-2</v>
      </c>
      <c r="Z18" s="11">
        <v>0</v>
      </c>
      <c r="AA18" s="11">
        <v>0</v>
      </c>
      <c r="AB18" s="11">
        <v>0</v>
      </c>
      <c r="AC18" s="11">
        <v>0</v>
      </c>
      <c r="AD18" s="11">
        <v>6.6666666666666666E-2</v>
      </c>
      <c r="AE18" s="11">
        <v>0</v>
      </c>
      <c r="AF18" s="11">
        <v>0.46666666666666667</v>
      </c>
      <c r="AG18" s="11">
        <v>6.6666666666666666E-2</v>
      </c>
      <c r="AH18" s="11">
        <v>0</v>
      </c>
      <c r="AI18" s="11">
        <v>0</v>
      </c>
      <c r="AJ18" s="11">
        <v>0</v>
      </c>
      <c r="AK18" s="11">
        <v>0</v>
      </c>
      <c r="AL18" s="11">
        <v>0</v>
      </c>
      <c r="AM18" s="11">
        <v>0</v>
      </c>
      <c r="AN18" s="20">
        <v>1</v>
      </c>
    </row>
    <row r="19" spans="1:40" x14ac:dyDescent="0.35">
      <c r="A19" s="98"/>
      <c r="B19" s="31" t="s">
        <v>60</v>
      </c>
      <c r="C19" s="32">
        <v>1</v>
      </c>
      <c r="D19" s="33">
        <f t="shared" si="1"/>
        <v>9.9009900990099011E-3</v>
      </c>
      <c r="E19" s="98"/>
      <c r="F19" s="99"/>
      <c r="G19" s="133"/>
      <c r="H19" s="100"/>
      <c r="J19" s="30" t="s">
        <v>282</v>
      </c>
      <c r="K19" s="10">
        <v>3</v>
      </c>
      <c r="L19" s="11">
        <v>4.807692307692308E-3</v>
      </c>
      <c r="P19" s="14" t="s">
        <v>305</v>
      </c>
      <c r="Q19" s="11">
        <v>0.35416666666666669</v>
      </c>
      <c r="R19" s="11">
        <v>2.0833333333333332E-2</v>
      </c>
      <c r="S19" s="11">
        <v>2.0833333333333332E-2</v>
      </c>
      <c r="T19" s="11">
        <v>4.1666666666666664E-2</v>
      </c>
      <c r="U19" s="11">
        <v>6.25E-2</v>
      </c>
      <c r="V19" s="11">
        <v>2.0833333333333332E-2</v>
      </c>
      <c r="W19" s="11">
        <v>6.25E-2</v>
      </c>
      <c r="X19" s="11">
        <v>2.0833333333333332E-2</v>
      </c>
      <c r="Y19" s="11">
        <v>6.25E-2</v>
      </c>
      <c r="Z19" s="11">
        <v>4.1666666666666664E-2</v>
      </c>
      <c r="AA19" s="11">
        <v>8.3333333333333329E-2</v>
      </c>
      <c r="AB19" s="11">
        <v>2.0833333333333332E-2</v>
      </c>
      <c r="AC19" s="11">
        <v>4.1666666666666664E-2</v>
      </c>
      <c r="AD19" s="11">
        <v>2.0833333333333332E-2</v>
      </c>
      <c r="AE19" s="11">
        <v>0</v>
      </c>
      <c r="AF19" s="11">
        <v>0</v>
      </c>
      <c r="AG19" s="11">
        <v>0.10416666666666667</v>
      </c>
      <c r="AH19" s="11">
        <v>0</v>
      </c>
      <c r="AI19" s="11">
        <v>0</v>
      </c>
      <c r="AJ19" s="11">
        <v>0</v>
      </c>
      <c r="AK19" s="11">
        <v>0</v>
      </c>
      <c r="AL19" s="11">
        <v>2.0833333333333332E-2</v>
      </c>
      <c r="AM19" s="11">
        <v>0</v>
      </c>
      <c r="AN19" s="20">
        <v>1</v>
      </c>
    </row>
    <row r="20" spans="1:40" x14ac:dyDescent="0.35">
      <c r="A20" s="98"/>
      <c r="B20" s="31" t="s">
        <v>160</v>
      </c>
      <c r="C20" s="32">
        <v>2</v>
      </c>
      <c r="D20" s="33">
        <f t="shared" si="1"/>
        <v>1.9801980198019802E-2</v>
      </c>
      <c r="E20" s="98"/>
      <c r="F20" s="99"/>
      <c r="G20" s="133"/>
      <c r="H20" s="100"/>
      <c r="J20" s="30" t="s">
        <v>256</v>
      </c>
      <c r="K20" s="10">
        <v>2</v>
      </c>
      <c r="L20" s="11">
        <v>3.205128205128205E-3</v>
      </c>
      <c r="P20" s="14" t="s">
        <v>282</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1</v>
      </c>
      <c r="AL20" s="11">
        <v>0</v>
      </c>
      <c r="AM20" s="11">
        <v>0</v>
      </c>
      <c r="AN20" s="20">
        <v>1</v>
      </c>
    </row>
    <row r="21" spans="1:40" x14ac:dyDescent="0.35">
      <c r="A21" s="98"/>
      <c r="B21" s="31" t="s">
        <v>62</v>
      </c>
      <c r="C21" s="32">
        <v>84</v>
      </c>
      <c r="D21" s="33">
        <f t="shared" si="1"/>
        <v>0.83168316831683164</v>
      </c>
      <c r="E21" s="98"/>
      <c r="F21" s="99"/>
      <c r="G21" s="133"/>
      <c r="H21" s="100"/>
      <c r="P21" s="19" t="s">
        <v>283</v>
      </c>
      <c r="Q21" s="20">
        <v>0.1891025641025641</v>
      </c>
      <c r="R21" s="20">
        <v>0.1266025641025641</v>
      </c>
      <c r="S21" s="20">
        <v>8.9743589743589744E-2</v>
      </c>
      <c r="T21" s="20">
        <v>8.0128205128205135E-2</v>
      </c>
      <c r="U21" s="20">
        <v>8.0128205128205135E-2</v>
      </c>
      <c r="V21" s="20">
        <v>7.2115384615384609E-2</v>
      </c>
      <c r="W21" s="20">
        <v>5.9294871794871792E-2</v>
      </c>
      <c r="X21" s="20">
        <v>5.7692307692307696E-2</v>
      </c>
      <c r="Y21" s="20">
        <v>3.5256410256410256E-2</v>
      </c>
      <c r="Z21" s="20">
        <v>3.3653846153846152E-2</v>
      </c>
      <c r="AA21" s="20">
        <v>3.3653846153846152E-2</v>
      </c>
      <c r="AB21" s="20">
        <v>2.0833333333333332E-2</v>
      </c>
      <c r="AC21" s="20">
        <v>2.0833333333333332E-2</v>
      </c>
      <c r="AD21" s="20">
        <v>1.9230769230769232E-2</v>
      </c>
      <c r="AE21" s="20">
        <v>1.7628205128205128E-2</v>
      </c>
      <c r="AF21" s="20">
        <v>1.6025641025641024E-2</v>
      </c>
      <c r="AG21" s="20">
        <v>1.4423076923076924E-2</v>
      </c>
      <c r="AH21" s="20">
        <v>1.282051282051282E-2</v>
      </c>
      <c r="AI21" s="20">
        <v>4.807692307692308E-3</v>
      </c>
      <c r="AJ21" s="20">
        <v>4.807692307692308E-3</v>
      </c>
      <c r="AK21" s="20">
        <v>4.807692307692308E-3</v>
      </c>
      <c r="AL21" s="20">
        <v>4.807692307692308E-3</v>
      </c>
      <c r="AM21" s="20">
        <v>1.6025641025641025E-3</v>
      </c>
      <c r="AN21" s="20">
        <v>1</v>
      </c>
    </row>
    <row r="22" spans="1:40" ht="31.9" customHeight="1" x14ac:dyDescent="0.35">
      <c r="A22" s="98"/>
      <c r="B22" s="31" t="s">
        <v>162</v>
      </c>
      <c r="C22" s="32">
        <v>1</v>
      </c>
      <c r="D22" s="33">
        <f t="shared" si="1"/>
        <v>9.9009900990099011E-3</v>
      </c>
      <c r="E22" s="98"/>
      <c r="F22" s="99"/>
      <c r="G22" s="133"/>
      <c r="H22" s="100"/>
      <c r="J22" s="79" t="s">
        <v>407</v>
      </c>
      <c r="K22" s="79"/>
      <c r="L22" s="79"/>
      <c r="M22" s="79"/>
      <c r="N22" s="79"/>
      <c r="O22" s="62"/>
    </row>
    <row r="23" spans="1:40" x14ac:dyDescent="0.35">
      <c r="A23" s="98"/>
      <c r="B23" s="31" t="s">
        <v>163</v>
      </c>
      <c r="C23" s="32">
        <v>1</v>
      </c>
      <c r="D23" s="33">
        <f t="shared" si="1"/>
        <v>9.9009900990099011E-3</v>
      </c>
      <c r="E23" s="98"/>
      <c r="F23" s="99"/>
      <c r="G23" s="133"/>
      <c r="H23" s="100"/>
      <c r="J23" s="8" t="s">
        <v>442</v>
      </c>
      <c r="K23" s="8" t="s">
        <v>248</v>
      </c>
      <c r="L23" s="8" t="s">
        <v>304</v>
      </c>
      <c r="M23" s="4" t="s">
        <v>302</v>
      </c>
      <c r="N23" s="4" t="s">
        <v>303</v>
      </c>
      <c r="O23" s="63"/>
    </row>
    <row r="24" spans="1:40" x14ac:dyDescent="0.35">
      <c r="A24" s="98"/>
      <c r="B24" s="31" t="s">
        <v>63</v>
      </c>
      <c r="C24" s="32">
        <v>8</v>
      </c>
      <c r="D24" s="33">
        <f t="shared" si="1"/>
        <v>7.9207920792079209E-2</v>
      </c>
      <c r="E24" s="98"/>
      <c r="F24" s="99"/>
      <c r="G24" s="134"/>
      <c r="H24" s="100"/>
      <c r="J24" s="30" t="s">
        <v>313</v>
      </c>
      <c r="K24" s="10">
        <v>118</v>
      </c>
      <c r="L24" s="11">
        <v>0.1891025641025641</v>
      </c>
      <c r="M24" s="12">
        <v>74738.668956521753</v>
      </c>
      <c r="N24" s="12">
        <f t="shared" ref="N24:N46" si="2">M24*L24</f>
        <v>14133.273937290973</v>
      </c>
      <c r="O24" s="64"/>
      <c r="P24" s="24"/>
      <c r="S24" s="24"/>
    </row>
    <row r="25" spans="1:40" x14ac:dyDescent="0.35">
      <c r="A25" s="86" t="s">
        <v>305</v>
      </c>
      <c r="B25" s="30" t="s">
        <v>166</v>
      </c>
      <c r="C25" s="10">
        <v>18</v>
      </c>
      <c r="D25" s="11">
        <f>C25/$E$25</f>
        <v>0.375</v>
      </c>
      <c r="E25" s="86">
        <v>48</v>
      </c>
      <c r="F25" s="87">
        <v>7.6923076923076927E-2</v>
      </c>
      <c r="G25" s="115">
        <v>175183.94723404257</v>
      </c>
      <c r="H25" s="88">
        <f>G25*F25</f>
        <v>13475.688248772507</v>
      </c>
      <c r="J25" s="30" t="s">
        <v>315</v>
      </c>
      <c r="K25" s="10">
        <v>79</v>
      </c>
      <c r="L25" s="11">
        <v>0.1266025641025641</v>
      </c>
      <c r="M25" s="12">
        <v>28685.158461538467</v>
      </c>
      <c r="N25" s="12">
        <f t="shared" si="2"/>
        <v>3631.6146129191329</v>
      </c>
      <c r="O25" s="64"/>
      <c r="P25" s="24"/>
    </row>
    <row r="26" spans="1:40" x14ac:dyDescent="0.35">
      <c r="A26" s="86"/>
      <c r="B26" s="30" t="s">
        <v>167</v>
      </c>
      <c r="C26" s="10">
        <v>3</v>
      </c>
      <c r="D26" s="11">
        <f>C26/$E$25</f>
        <v>6.25E-2</v>
      </c>
      <c r="E26" s="86"/>
      <c r="F26" s="87"/>
      <c r="G26" s="131"/>
      <c r="H26" s="88"/>
      <c r="J26" s="30" t="s">
        <v>316</v>
      </c>
      <c r="K26" s="10">
        <v>56</v>
      </c>
      <c r="L26" s="11">
        <v>8.9743589743589744E-2</v>
      </c>
      <c r="M26" s="12">
        <v>40480.586170212759</v>
      </c>
      <c r="N26" s="12">
        <f t="shared" si="2"/>
        <v>3632.8731178396065</v>
      </c>
      <c r="O26" s="64"/>
      <c r="P26" s="24"/>
    </row>
    <row r="27" spans="1:40" x14ac:dyDescent="0.35">
      <c r="A27" s="86"/>
      <c r="B27" s="30" t="s">
        <v>168</v>
      </c>
      <c r="C27" s="10">
        <v>27</v>
      </c>
      <c r="D27" s="11">
        <f>C27/$E$25</f>
        <v>0.5625</v>
      </c>
      <c r="E27" s="86"/>
      <c r="F27" s="87"/>
      <c r="G27" s="116"/>
      <c r="H27" s="88"/>
      <c r="J27" s="30" t="s">
        <v>318</v>
      </c>
      <c r="K27" s="10">
        <v>50</v>
      </c>
      <c r="L27" s="11">
        <v>8.0128205128205135E-2</v>
      </c>
      <c r="M27" s="12">
        <v>69576.643199999991</v>
      </c>
      <c r="N27" s="12">
        <f t="shared" si="2"/>
        <v>5575.0515384615383</v>
      </c>
      <c r="O27" s="64"/>
      <c r="P27" s="24"/>
      <c r="S27" s="24"/>
    </row>
    <row r="28" spans="1:40" x14ac:dyDescent="0.35">
      <c r="A28" s="98" t="s">
        <v>273</v>
      </c>
      <c r="B28" s="31" t="s">
        <v>95</v>
      </c>
      <c r="C28" s="32">
        <v>1</v>
      </c>
      <c r="D28" s="33">
        <f t="shared" ref="D28:D36" si="3">C28/$E$28</f>
        <v>2.3255813953488372E-2</v>
      </c>
      <c r="E28" s="98">
        <v>43</v>
      </c>
      <c r="F28" s="99">
        <v>6.8910256410256415E-2</v>
      </c>
      <c r="G28" s="132">
        <v>20484.956744186045</v>
      </c>
      <c r="H28" s="100">
        <f>G28*F28</f>
        <v>1411.6236217948717</v>
      </c>
      <c r="J28" s="30" t="s">
        <v>320</v>
      </c>
      <c r="K28" s="10">
        <v>50</v>
      </c>
      <c r="L28" s="11">
        <v>8.0128205128205135E-2</v>
      </c>
      <c r="M28" s="12">
        <v>71441.877500000002</v>
      </c>
      <c r="N28" s="12">
        <f t="shared" si="2"/>
        <v>5724.5094150641035</v>
      </c>
      <c r="O28" s="64"/>
      <c r="P28" s="24"/>
      <c r="S28" s="24"/>
    </row>
    <row r="29" spans="1:40" x14ac:dyDescent="0.35">
      <c r="A29" s="98"/>
      <c r="B29" s="31" t="s">
        <v>97</v>
      </c>
      <c r="C29" s="32">
        <v>2</v>
      </c>
      <c r="D29" s="33">
        <f t="shared" si="3"/>
        <v>4.6511627906976744E-2</v>
      </c>
      <c r="E29" s="98"/>
      <c r="F29" s="99"/>
      <c r="G29" s="133"/>
      <c r="H29" s="100"/>
      <c r="J29" s="30" t="s">
        <v>322</v>
      </c>
      <c r="K29" s="10">
        <v>45</v>
      </c>
      <c r="L29" s="11">
        <v>7.2115384615384609E-2</v>
      </c>
      <c r="M29" s="12">
        <v>258137.30499999999</v>
      </c>
      <c r="N29" s="12">
        <f t="shared" si="2"/>
        <v>18615.671033653845</v>
      </c>
      <c r="O29" s="64"/>
      <c r="P29" s="24"/>
      <c r="S29" s="24"/>
    </row>
    <row r="30" spans="1:40" x14ac:dyDescent="0.35">
      <c r="A30" s="98"/>
      <c r="B30" s="31" t="s">
        <v>171</v>
      </c>
      <c r="C30" s="32">
        <v>1</v>
      </c>
      <c r="D30" s="33">
        <f t="shared" si="3"/>
        <v>2.3255813953488372E-2</v>
      </c>
      <c r="E30" s="98"/>
      <c r="F30" s="99"/>
      <c r="G30" s="133"/>
      <c r="H30" s="100"/>
      <c r="J30" s="30" t="s">
        <v>321</v>
      </c>
      <c r="K30" s="10">
        <v>37</v>
      </c>
      <c r="L30" s="11">
        <v>5.9294871794871792E-2</v>
      </c>
      <c r="M30" s="12">
        <v>38030.668378378381</v>
      </c>
      <c r="N30" s="12">
        <f t="shared" si="2"/>
        <v>2255.0236057692309</v>
      </c>
      <c r="O30" s="64"/>
      <c r="P30" s="24"/>
    </row>
    <row r="31" spans="1:40" x14ac:dyDescent="0.35">
      <c r="A31" s="98"/>
      <c r="B31" s="31" t="s">
        <v>172</v>
      </c>
      <c r="C31" s="32">
        <v>1</v>
      </c>
      <c r="D31" s="33">
        <f t="shared" si="3"/>
        <v>2.3255813953488372E-2</v>
      </c>
      <c r="E31" s="98"/>
      <c r="F31" s="99"/>
      <c r="G31" s="133"/>
      <c r="H31" s="100"/>
      <c r="J31" s="30" t="s">
        <v>323</v>
      </c>
      <c r="K31" s="10">
        <v>36</v>
      </c>
      <c r="L31" s="11">
        <v>5.7692307692307696E-2</v>
      </c>
      <c r="M31" s="12">
        <v>30323.005555555555</v>
      </c>
      <c r="N31" s="12">
        <f t="shared" si="2"/>
        <v>1749.4041666666667</v>
      </c>
      <c r="O31" s="64"/>
      <c r="P31" s="24"/>
      <c r="S31" s="24"/>
    </row>
    <row r="32" spans="1:40" x14ac:dyDescent="0.35">
      <c r="A32" s="98"/>
      <c r="B32" s="31" t="s">
        <v>98</v>
      </c>
      <c r="C32" s="32">
        <v>7</v>
      </c>
      <c r="D32" s="33">
        <f t="shared" si="3"/>
        <v>0.16279069767441862</v>
      </c>
      <c r="E32" s="98"/>
      <c r="F32" s="99"/>
      <c r="G32" s="133"/>
      <c r="H32" s="100"/>
      <c r="J32" s="30" t="s">
        <v>325</v>
      </c>
      <c r="K32" s="10">
        <v>22</v>
      </c>
      <c r="L32" s="11">
        <v>3.5256410256410256E-2</v>
      </c>
      <c r="M32" s="12">
        <v>21832.018571428573</v>
      </c>
      <c r="N32" s="12">
        <f t="shared" si="2"/>
        <v>769.71860347985353</v>
      </c>
      <c r="O32" s="64"/>
      <c r="P32" s="24"/>
      <c r="S32" s="24"/>
    </row>
    <row r="33" spans="1:19" x14ac:dyDescent="0.35">
      <c r="A33" s="98"/>
      <c r="B33" s="31" t="s">
        <v>173</v>
      </c>
      <c r="C33" s="32">
        <v>2</v>
      </c>
      <c r="D33" s="33">
        <f t="shared" si="3"/>
        <v>4.6511627906976744E-2</v>
      </c>
      <c r="E33" s="98"/>
      <c r="F33" s="99"/>
      <c r="G33" s="133"/>
      <c r="H33" s="100"/>
      <c r="J33" s="30" t="s">
        <v>319</v>
      </c>
      <c r="K33" s="10">
        <v>21</v>
      </c>
      <c r="L33" s="11">
        <v>3.3653846153846152E-2</v>
      </c>
      <c r="M33" s="12">
        <v>261163.07047619051</v>
      </c>
      <c r="N33" s="12">
        <f t="shared" si="2"/>
        <v>8789.1417948717954</v>
      </c>
      <c r="O33" s="64"/>
      <c r="P33" s="24"/>
    </row>
    <row r="34" spans="1:19" x14ac:dyDescent="0.35">
      <c r="A34" s="98"/>
      <c r="B34" s="31" t="s">
        <v>101</v>
      </c>
      <c r="C34" s="32">
        <v>21</v>
      </c>
      <c r="D34" s="33">
        <f t="shared" si="3"/>
        <v>0.48837209302325579</v>
      </c>
      <c r="E34" s="98"/>
      <c r="F34" s="99"/>
      <c r="G34" s="133"/>
      <c r="H34" s="100"/>
      <c r="J34" s="30" t="s">
        <v>326</v>
      </c>
      <c r="K34" s="10">
        <v>21</v>
      </c>
      <c r="L34" s="11">
        <v>3.3653846153846152E-2</v>
      </c>
      <c r="M34" s="12">
        <v>15760.337142857144</v>
      </c>
      <c r="N34" s="12">
        <f t="shared" si="2"/>
        <v>530.39596153846162</v>
      </c>
      <c r="O34" s="64"/>
      <c r="P34" s="24"/>
      <c r="S34" s="24"/>
    </row>
    <row r="35" spans="1:19" x14ac:dyDescent="0.35">
      <c r="A35" s="98"/>
      <c r="B35" s="31" t="s">
        <v>102</v>
      </c>
      <c r="C35" s="32">
        <v>2</v>
      </c>
      <c r="D35" s="33">
        <f t="shared" si="3"/>
        <v>4.6511627906976744E-2</v>
      </c>
      <c r="E35" s="98"/>
      <c r="F35" s="99"/>
      <c r="G35" s="133"/>
      <c r="H35" s="100"/>
      <c r="J35" s="30" t="s">
        <v>265</v>
      </c>
      <c r="K35" s="10">
        <v>13</v>
      </c>
      <c r="L35" s="11">
        <v>2.0833333333333332E-2</v>
      </c>
      <c r="M35" s="12">
        <v>19205.896153846155</v>
      </c>
      <c r="N35" s="12">
        <f t="shared" si="2"/>
        <v>400.12283653846157</v>
      </c>
      <c r="O35" s="64"/>
    </row>
    <row r="36" spans="1:19" x14ac:dyDescent="0.35">
      <c r="A36" s="98"/>
      <c r="B36" s="31" t="s">
        <v>174</v>
      </c>
      <c r="C36" s="32">
        <v>6</v>
      </c>
      <c r="D36" s="33">
        <f t="shared" si="3"/>
        <v>0.13953488372093023</v>
      </c>
      <c r="E36" s="98"/>
      <c r="F36" s="99"/>
      <c r="G36" s="134"/>
      <c r="H36" s="100"/>
      <c r="J36" s="30" t="s">
        <v>328</v>
      </c>
      <c r="K36" s="10">
        <v>13</v>
      </c>
      <c r="L36" s="11">
        <v>2.0833333333333332E-2</v>
      </c>
      <c r="M36" s="12">
        <v>130893.70076923075</v>
      </c>
      <c r="N36" s="12">
        <f t="shared" si="2"/>
        <v>2726.952099358974</v>
      </c>
      <c r="O36" s="64"/>
      <c r="P36" s="24"/>
      <c r="S36" s="24"/>
    </row>
    <row r="37" spans="1:19" x14ac:dyDescent="0.35">
      <c r="A37" s="86" t="s">
        <v>276</v>
      </c>
      <c r="B37" s="30" t="s">
        <v>176</v>
      </c>
      <c r="C37" s="10">
        <v>2</v>
      </c>
      <c r="D37" s="11">
        <f>C37/$E$37</f>
        <v>4.7619047619047616E-2</v>
      </c>
      <c r="E37" s="86">
        <v>42</v>
      </c>
      <c r="F37" s="87">
        <v>6.7307692307692304E-2</v>
      </c>
      <c r="G37" s="115">
        <v>32528.493571428575</v>
      </c>
      <c r="H37" s="88">
        <f>G37*F37</f>
        <v>2189.4178365384619</v>
      </c>
      <c r="J37" s="30" t="s">
        <v>317</v>
      </c>
      <c r="K37" s="10">
        <v>12</v>
      </c>
      <c r="L37" s="11">
        <v>1.9230769230769232E-2</v>
      </c>
      <c r="M37" s="12">
        <v>830505.27777777775</v>
      </c>
      <c r="N37" s="12">
        <f t="shared" si="2"/>
        <v>15971.255341880342</v>
      </c>
      <c r="O37" s="64"/>
      <c r="P37" s="24"/>
    </row>
    <row r="38" spans="1:19" x14ac:dyDescent="0.35">
      <c r="A38" s="86"/>
      <c r="B38" s="30" t="s">
        <v>78</v>
      </c>
      <c r="C38" s="10">
        <v>40</v>
      </c>
      <c r="D38" s="11">
        <f>C38/$E$37</f>
        <v>0.95238095238095233</v>
      </c>
      <c r="E38" s="86"/>
      <c r="F38" s="87"/>
      <c r="G38" s="116"/>
      <c r="H38" s="88"/>
      <c r="J38" s="30" t="s">
        <v>330</v>
      </c>
      <c r="K38" s="10">
        <v>11</v>
      </c>
      <c r="L38" s="11">
        <v>1.7628205128205128E-2</v>
      </c>
      <c r="M38" s="12">
        <v>46769.340909090912</v>
      </c>
      <c r="N38" s="12">
        <f t="shared" si="2"/>
        <v>824.45953525641028</v>
      </c>
      <c r="O38" s="64"/>
      <c r="P38" s="24"/>
      <c r="S38" s="24"/>
    </row>
    <row r="39" spans="1:19" x14ac:dyDescent="0.35">
      <c r="A39" s="98" t="s">
        <v>307</v>
      </c>
      <c r="B39" s="31" t="s">
        <v>180</v>
      </c>
      <c r="C39" s="32">
        <v>2</v>
      </c>
      <c r="D39" s="33">
        <f>C39/$E$39</f>
        <v>5.7142857142857141E-2</v>
      </c>
      <c r="E39" s="98">
        <v>35</v>
      </c>
      <c r="F39" s="99">
        <v>5.6089743589743592E-2</v>
      </c>
      <c r="G39" s="132">
        <v>25495.824285714287</v>
      </c>
      <c r="H39" s="100">
        <f>G39*F39</f>
        <v>1430.0542467948719</v>
      </c>
      <c r="J39" s="30" t="s">
        <v>331</v>
      </c>
      <c r="K39" s="10">
        <v>10</v>
      </c>
      <c r="L39" s="11">
        <v>1.6025641025641024E-2</v>
      </c>
      <c r="M39" s="12">
        <v>1018010.51625</v>
      </c>
      <c r="N39" s="12">
        <f t="shared" si="2"/>
        <v>16314.271093749998</v>
      </c>
      <c r="O39" s="64"/>
      <c r="P39" s="24"/>
      <c r="S39" s="24"/>
    </row>
    <row r="40" spans="1:19" x14ac:dyDescent="0.35">
      <c r="A40" s="98"/>
      <c r="B40" s="31" t="s">
        <v>181</v>
      </c>
      <c r="C40" s="32">
        <v>1</v>
      </c>
      <c r="D40" s="33">
        <f>C40/$E$39</f>
        <v>2.8571428571428571E-2</v>
      </c>
      <c r="E40" s="98"/>
      <c r="F40" s="99"/>
      <c r="G40" s="133"/>
      <c r="H40" s="100"/>
      <c r="J40" s="30" t="s">
        <v>256</v>
      </c>
      <c r="K40" s="10">
        <v>9</v>
      </c>
      <c r="L40" s="11">
        <v>1.4423076923076924E-2</v>
      </c>
      <c r="M40" s="12">
        <v>6296.8244444444463</v>
      </c>
      <c r="N40" s="12">
        <f t="shared" si="2"/>
        <v>90.81958333333337</v>
      </c>
      <c r="O40" s="64"/>
      <c r="P40" s="24"/>
      <c r="S40" s="24"/>
    </row>
    <row r="41" spans="1:19" x14ac:dyDescent="0.35">
      <c r="A41" s="98"/>
      <c r="B41" s="31" t="s">
        <v>182</v>
      </c>
      <c r="C41" s="32">
        <v>28</v>
      </c>
      <c r="D41" s="33">
        <f>C41/$E$39</f>
        <v>0.8</v>
      </c>
      <c r="E41" s="98"/>
      <c r="F41" s="99"/>
      <c r="G41" s="133"/>
      <c r="H41" s="100"/>
      <c r="J41" s="30" t="s">
        <v>327</v>
      </c>
      <c r="K41" s="10">
        <v>8</v>
      </c>
      <c r="L41" s="11">
        <v>1.282051282051282E-2</v>
      </c>
      <c r="M41" s="12">
        <v>-3053.7574999999997</v>
      </c>
      <c r="N41" s="12">
        <f t="shared" si="2"/>
        <v>-39.150737179487173</v>
      </c>
      <c r="O41" s="64"/>
      <c r="P41" s="24"/>
      <c r="S41" s="24"/>
    </row>
    <row r="42" spans="1:19" x14ac:dyDescent="0.35">
      <c r="A42" s="98"/>
      <c r="B42" s="31" t="s">
        <v>183</v>
      </c>
      <c r="C42" s="32">
        <v>1</v>
      </c>
      <c r="D42" s="33">
        <f>C42/$E$39</f>
        <v>2.8571428571428571E-2</v>
      </c>
      <c r="E42" s="98"/>
      <c r="F42" s="99"/>
      <c r="G42" s="133"/>
      <c r="H42" s="100"/>
      <c r="J42" s="30" t="s">
        <v>268</v>
      </c>
      <c r="K42" s="10">
        <v>3</v>
      </c>
      <c r="L42" s="11">
        <v>4.807692307692308E-3</v>
      </c>
      <c r="M42" s="12">
        <v>16856.32</v>
      </c>
      <c r="N42" s="12">
        <f t="shared" si="2"/>
        <v>81.040000000000006</v>
      </c>
      <c r="O42" s="64"/>
      <c r="P42" s="24"/>
      <c r="S42" s="24"/>
    </row>
    <row r="43" spans="1:19" x14ac:dyDescent="0.35">
      <c r="A43" s="98"/>
      <c r="B43" s="31" t="s">
        <v>184</v>
      </c>
      <c r="C43" s="32">
        <v>3</v>
      </c>
      <c r="D43" s="33">
        <f>C43/$E$39</f>
        <v>8.5714285714285715E-2</v>
      </c>
      <c r="E43" s="98"/>
      <c r="F43" s="99"/>
      <c r="G43" s="134"/>
      <c r="H43" s="100"/>
      <c r="J43" s="30" t="s">
        <v>278</v>
      </c>
      <c r="K43" s="10">
        <v>3</v>
      </c>
      <c r="L43" s="11">
        <v>4.807692307692308E-3</v>
      </c>
      <c r="M43" s="12">
        <v>24911.760000000002</v>
      </c>
      <c r="N43" s="12">
        <f t="shared" si="2"/>
        <v>119.76807692307693</v>
      </c>
      <c r="O43" s="64"/>
      <c r="P43" s="24"/>
      <c r="S43" s="24"/>
    </row>
    <row r="44" spans="1:19" x14ac:dyDescent="0.35">
      <c r="A44" s="86" t="s">
        <v>266</v>
      </c>
      <c r="B44" s="30" t="s">
        <v>33</v>
      </c>
      <c r="C44" s="10">
        <v>2</v>
      </c>
      <c r="D44" s="11">
        <f>C44/$E$44</f>
        <v>6.4516129032258063E-2</v>
      </c>
      <c r="E44" s="86">
        <v>31</v>
      </c>
      <c r="F44" s="87">
        <v>4.9679487179487176E-2</v>
      </c>
      <c r="G44" s="115">
        <v>51497.873333333329</v>
      </c>
      <c r="H44" s="88">
        <f>G44*F44</f>
        <v>2558.3879380341878</v>
      </c>
      <c r="J44" s="30" t="s">
        <v>332</v>
      </c>
      <c r="K44" s="10">
        <v>3</v>
      </c>
      <c r="L44" s="11">
        <v>4.807692307692308E-3</v>
      </c>
      <c r="M44" s="12">
        <v>9306.8333333333339</v>
      </c>
      <c r="N44" s="12">
        <f t="shared" si="2"/>
        <v>44.744391025641029</v>
      </c>
      <c r="O44" s="64"/>
      <c r="P44" s="24"/>
      <c r="S44" s="24"/>
    </row>
    <row r="45" spans="1:19" x14ac:dyDescent="0.35">
      <c r="A45" s="86"/>
      <c r="B45" s="30" t="s">
        <v>34</v>
      </c>
      <c r="C45" s="10">
        <v>29</v>
      </c>
      <c r="D45" s="11">
        <f>C45/$E$44</f>
        <v>0.93548387096774188</v>
      </c>
      <c r="E45" s="86"/>
      <c r="F45" s="87"/>
      <c r="G45" s="116"/>
      <c r="H45" s="88"/>
      <c r="J45" s="30" t="s">
        <v>333</v>
      </c>
      <c r="K45" s="10">
        <v>3</v>
      </c>
      <c r="L45" s="11">
        <v>4.807692307692308E-3</v>
      </c>
      <c r="M45" s="12">
        <v>3790.42</v>
      </c>
      <c r="N45" s="12">
        <f t="shared" si="2"/>
        <v>18.223173076923079</v>
      </c>
      <c r="O45" s="64"/>
      <c r="P45" s="24"/>
      <c r="S45" s="24"/>
    </row>
    <row r="46" spans="1:19" x14ac:dyDescent="0.35">
      <c r="A46" s="98" t="s">
        <v>267</v>
      </c>
      <c r="B46" s="31" t="s">
        <v>71</v>
      </c>
      <c r="C46" s="32">
        <v>7</v>
      </c>
      <c r="D46" s="33">
        <f>C46/$E$46</f>
        <v>0.22580645161290322</v>
      </c>
      <c r="E46" s="98">
        <v>31</v>
      </c>
      <c r="F46" s="99">
        <v>4.9679487179487176E-2</v>
      </c>
      <c r="G46" s="132">
        <v>68684.037419354849</v>
      </c>
      <c r="H46" s="100">
        <f>G46*F46</f>
        <v>3412.1877564102565</v>
      </c>
      <c r="J46" s="30" t="s">
        <v>324</v>
      </c>
      <c r="K46" s="10">
        <v>1</v>
      </c>
      <c r="L46" s="11">
        <v>1.6025641025641025E-3</v>
      </c>
      <c r="M46" s="12">
        <v>2500</v>
      </c>
      <c r="N46" s="12">
        <f t="shared" si="2"/>
        <v>4.0064102564102564</v>
      </c>
      <c r="O46" s="64"/>
      <c r="P46" s="24"/>
    </row>
    <row r="47" spans="1:19" x14ac:dyDescent="0.35">
      <c r="A47" s="98"/>
      <c r="B47" s="31" t="s">
        <v>73</v>
      </c>
      <c r="C47" s="32">
        <v>24</v>
      </c>
      <c r="D47" s="33">
        <f>C47/$E$46</f>
        <v>0.77419354838709675</v>
      </c>
      <c r="E47" s="98"/>
      <c r="F47" s="99"/>
      <c r="G47" s="134"/>
      <c r="H47" s="100"/>
      <c r="P47" s="24"/>
      <c r="S47" s="24"/>
    </row>
    <row r="48" spans="1:19" x14ac:dyDescent="0.35">
      <c r="A48" s="10" t="s">
        <v>306</v>
      </c>
      <c r="B48" s="30" t="s">
        <v>189</v>
      </c>
      <c r="C48" s="10">
        <v>28</v>
      </c>
      <c r="D48" s="11">
        <f>C48/$E$48</f>
        <v>1</v>
      </c>
      <c r="E48" s="10">
        <v>28</v>
      </c>
      <c r="F48" s="11">
        <v>4.4871794871794872E-2</v>
      </c>
      <c r="G48" s="12">
        <v>16657.079230769228</v>
      </c>
      <c r="H48" s="12">
        <f>G48*F48</f>
        <v>747.43304240631153</v>
      </c>
      <c r="S48" s="24"/>
    </row>
    <row r="49" spans="1:8" x14ac:dyDescent="0.35">
      <c r="A49" s="98" t="s">
        <v>274</v>
      </c>
      <c r="B49" s="31" t="s">
        <v>81</v>
      </c>
      <c r="C49" s="32">
        <v>3</v>
      </c>
      <c r="D49" s="33">
        <f t="shared" ref="D49:D54" si="4">C49/$E$49</f>
        <v>0.16666666666666666</v>
      </c>
      <c r="E49" s="98">
        <v>18</v>
      </c>
      <c r="F49" s="99">
        <v>2.8846153846153848E-2</v>
      </c>
      <c r="G49" s="132">
        <v>55171.874444444453</v>
      </c>
      <c r="H49" s="100">
        <f>G49*F49</f>
        <v>1591.4963782051286</v>
      </c>
    </row>
    <row r="50" spans="1:8" x14ac:dyDescent="0.35">
      <c r="A50" s="98"/>
      <c r="B50" s="31" t="s">
        <v>216</v>
      </c>
      <c r="C50" s="32">
        <v>1</v>
      </c>
      <c r="D50" s="33">
        <f t="shared" si="4"/>
        <v>5.5555555555555552E-2</v>
      </c>
      <c r="E50" s="98"/>
      <c r="F50" s="99"/>
      <c r="G50" s="133"/>
      <c r="H50" s="100"/>
    </row>
    <row r="51" spans="1:8" x14ac:dyDescent="0.35">
      <c r="A51" s="98"/>
      <c r="B51" s="31" t="s">
        <v>217</v>
      </c>
      <c r="C51" s="32">
        <v>1</v>
      </c>
      <c r="D51" s="33">
        <f t="shared" si="4"/>
        <v>5.5555555555555552E-2</v>
      </c>
      <c r="E51" s="98"/>
      <c r="F51" s="99"/>
      <c r="G51" s="133"/>
      <c r="H51" s="100"/>
    </row>
    <row r="52" spans="1:8" x14ac:dyDescent="0.35">
      <c r="A52" s="98"/>
      <c r="B52" s="31" t="s">
        <v>218</v>
      </c>
      <c r="C52" s="32">
        <v>4</v>
      </c>
      <c r="D52" s="33">
        <f t="shared" si="4"/>
        <v>0.22222222222222221</v>
      </c>
      <c r="E52" s="98"/>
      <c r="F52" s="99"/>
      <c r="G52" s="133"/>
      <c r="H52" s="100"/>
    </row>
    <row r="53" spans="1:8" x14ac:dyDescent="0.35">
      <c r="A53" s="98"/>
      <c r="B53" s="31" t="s">
        <v>85</v>
      </c>
      <c r="C53" s="32">
        <v>7</v>
      </c>
      <c r="D53" s="33">
        <f t="shared" si="4"/>
        <v>0.3888888888888889</v>
      </c>
      <c r="E53" s="98"/>
      <c r="F53" s="99"/>
      <c r="G53" s="133"/>
      <c r="H53" s="100"/>
    </row>
    <row r="54" spans="1:8" x14ac:dyDescent="0.35">
      <c r="A54" s="98"/>
      <c r="B54" s="31" t="s">
        <v>441</v>
      </c>
      <c r="C54" s="32">
        <v>2</v>
      </c>
      <c r="D54" s="33">
        <f t="shared" si="4"/>
        <v>0.1111111111111111</v>
      </c>
      <c r="E54" s="98"/>
      <c r="F54" s="99"/>
      <c r="G54" s="134"/>
      <c r="H54" s="100"/>
    </row>
    <row r="55" spans="1:8" x14ac:dyDescent="0.35">
      <c r="A55" s="86" t="s">
        <v>265</v>
      </c>
      <c r="B55" s="30" t="s">
        <v>191</v>
      </c>
      <c r="C55" s="10">
        <v>1</v>
      </c>
      <c r="D55" s="11">
        <f t="shared" ref="D55:D61" si="5">C55/$E$55</f>
        <v>6.25E-2</v>
      </c>
      <c r="E55" s="86">
        <v>16</v>
      </c>
      <c r="F55" s="87">
        <v>2.564102564102564E-2</v>
      </c>
      <c r="G55" s="115">
        <v>59033.605624999997</v>
      </c>
      <c r="H55" s="88">
        <f>G55*F55</f>
        <v>1513.6821955128203</v>
      </c>
    </row>
    <row r="56" spans="1:8" x14ac:dyDescent="0.35">
      <c r="A56" s="86"/>
      <c r="B56" s="30" t="s">
        <v>112</v>
      </c>
      <c r="C56" s="10">
        <v>3</v>
      </c>
      <c r="D56" s="11">
        <f t="shared" si="5"/>
        <v>0.1875</v>
      </c>
      <c r="E56" s="86"/>
      <c r="F56" s="87"/>
      <c r="G56" s="131"/>
      <c r="H56" s="88"/>
    </row>
    <row r="57" spans="1:8" x14ac:dyDescent="0.35">
      <c r="A57" s="86"/>
      <c r="B57" s="30" t="s">
        <v>114</v>
      </c>
      <c r="C57" s="10">
        <v>2</v>
      </c>
      <c r="D57" s="11">
        <f t="shared" si="5"/>
        <v>0.125</v>
      </c>
      <c r="E57" s="86"/>
      <c r="F57" s="87"/>
      <c r="G57" s="131"/>
      <c r="H57" s="88"/>
    </row>
    <row r="58" spans="1:8" x14ac:dyDescent="0.35">
      <c r="A58" s="86"/>
      <c r="B58" s="30" t="s">
        <v>192</v>
      </c>
      <c r="C58" s="10">
        <v>2</v>
      </c>
      <c r="D58" s="11">
        <f t="shared" si="5"/>
        <v>0.125</v>
      </c>
      <c r="E58" s="86"/>
      <c r="F58" s="87"/>
      <c r="G58" s="131"/>
      <c r="H58" s="88"/>
    </row>
    <row r="59" spans="1:8" x14ac:dyDescent="0.35">
      <c r="A59" s="86"/>
      <c r="B59" s="30" t="s">
        <v>193</v>
      </c>
      <c r="C59" s="10">
        <v>5</v>
      </c>
      <c r="D59" s="11">
        <f t="shared" si="5"/>
        <v>0.3125</v>
      </c>
      <c r="E59" s="86"/>
      <c r="F59" s="87"/>
      <c r="G59" s="131"/>
      <c r="H59" s="88"/>
    </row>
    <row r="60" spans="1:8" x14ac:dyDescent="0.35">
      <c r="A60" s="86"/>
      <c r="B60" s="30" t="s">
        <v>194</v>
      </c>
      <c r="C60" s="10">
        <v>1</v>
      </c>
      <c r="D60" s="11">
        <f t="shared" si="5"/>
        <v>6.25E-2</v>
      </c>
      <c r="E60" s="86"/>
      <c r="F60" s="87"/>
      <c r="G60" s="131"/>
      <c r="H60" s="88"/>
    </row>
    <row r="61" spans="1:8" x14ac:dyDescent="0.35">
      <c r="A61" s="86"/>
      <c r="B61" s="30" t="s">
        <v>198</v>
      </c>
      <c r="C61" s="10">
        <v>2</v>
      </c>
      <c r="D61" s="11">
        <f t="shared" si="5"/>
        <v>0.125</v>
      </c>
      <c r="E61" s="86"/>
      <c r="F61" s="87"/>
      <c r="G61" s="116"/>
      <c r="H61" s="88"/>
    </row>
    <row r="62" spans="1:8" x14ac:dyDescent="0.35">
      <c r="A62" s="98" t="s">
        <v>309</v>
      </c>
      <c r="B62" s="31" t="s">
        <v>208</v>
      </c>
      <c r="C62" s="32">
        <v>1</v>
      </c>
      <c r="D62" s="33">
        <f t="shared" ref="D62:D69" si="6">C62/$E$62</f>
        <v>6.6666666666666666E-2</v>
      </c>
      <c r="E62" s="98">
        <v>15</v>
      </c>
      <c r="F62" s="99">
        <v>2.403846153846154E-2</v>
      </c>
      <c r="G62" s="132">
        <v>428955.29692307697</v>
      </c>
      <c r="H62" s="100">
        <f>G62*F62</f>
        <v>10311.425406804736</v>
      </c>
    </row>
    <row r="63" spans="1:8" x14ac:dyDescent="0.35">
      <c r="A63" s="98"/>
      <c r="B63" s="31" t="s">
        <v>210</v>
      </c>
      <c r="C63" s="32">
        <v>2</v>
      </c>
      <c r="D63" s="33">
        <f t="shared" si="6"/>
        <v>0.13333333333333333</v>
      </c>
      <c r="E63" s="98"/>
      <c r="F63" s="99"/>
      <c r="G63" s="133"/>
      <c r="H63" s="100"/>
    </row>
    <row r="64" spans="1:8" x14ac:dyDescent="0.35">
      <c r="A64" s="98"/>
      <c r="B64" s="31" t="s">
        <v>211</v>
      </c>
      <c r="C64" s="32">
        <v>1</v>
      </c>
      <c r="D64" s="33">
        <f t="shared" si="6"/>
        <v>6.6666666666666666E-2</v>
      </c>
      <c r="E64" s="98"/>
      <c r="F64" s="99"/>
      <c r="G64" s="133"/>
      <c r="H64" s="100"/>
    </row>
    <row r="65" spans="1:8" x14ac:dyDescent="0.35">
      <c r="A65" s="98"/>
      <c r="B65" s="31" t="s">
        <v>47</v>
      </c>
      <c r="C65" s="32">
        <v>7</v>
      </c>
      <c r="D65" s="33">
        <f t="shared" si="6"/>
        <v>0.46666666666666667</v>
      </c>
      <c r="E65" s="98"/>
      <c r="F65" s="99"/>
      <c r="G65" s="133"/>
      <c r="H65" s="100"/>
    </row>
    <row r="66" spans="1:8" x14ac:dyDescent="0.35">
      <c r="A66" s="98"/>
      <c r="B66" s="31" t="s">
        <v>212</v>
      </c>
      <c r="C66" s="32">
        <v>1</v>
      </c>
      <c r="D66" s="33">
        <f t="shared" si="6"/>
        <v>6.6666666666666666E-2</v>
      </c>
      <c r="E66" s="98"/>
      <c r="F66" s="99"/>
      <c r="G66" s="133"/>
      <c r="H66" s="100"/>
    </row>
    <row r="67" spans="1:8" x14ac:dyDescent="0.35">
      <c r="A67" s="98"/>
      <c r="B67" s="31" t="s">
        <v>213</v>
      </c>
      <c r="C67" s="32">
        <v>1</v>
      </c>
      <c r="D67" s="33">
        <f t="shared" si="6"/>
        <v>6.6666666666666666E-2</v>
      </c>
      <c r="E67" s="98"/>
      <c r="F67" s="99"/>
      <c r="G67" s="133"/>
      <c r="H67" s="100"/>
    </row>
    <row r="68" spans="1:8" x14ac:dyDescent="0.35">
      <c r="A68" s="98"/>
      <c r="B68" s="31" t="s">
        <v>214</v>
      </c>
      <c r="C68" s="32">
        <v>1</v>
      </c>
      <c r="D68" s="33">
        <f t="shared" si="6"/>
        <v>6.6666666666666666E-2</v>
      </c>
      <c r="E68" s="98"/>
      <c r="F68" s="99"/>
      <c r="G68" s="133"/>
      <c r="H68" s="100"/>
    </row>
    <row r="69" spans="1:8" x14ac:dyDescent="0.35">
      <c r="A69" s="98"/>
      <c r="B69" s="31" t="s">
        <v>51</v>
      </c>
      <c r="C69" s="32">
        <v>1</v>
      </c>
      <c r="D69" s="33">
        <f t="shared" si="6"/>
        <v>6.6666666666666666E-2</v>
      </c>
      <c r="E69" s="98"/>
      <c r="F69" s="99"/>
      <c r="G69" s="134"/>
      <c r="H69" s="100"/>
    </row>
    <row r="70" spans="1:8" x14ac:dyDescent="0.35">
      <c r="A70" s="86" t="s">
        <v>275</v>
      </c>
      <c r="B70" s="30" t="s">
        <v>75</v>
      </c>
      <c r="C70" s="10">
        <v>13</v>
      </c>
      <c r="D70" s="11">
        <f>C70/$E$70</f>
        <v>0.8666666666666667</v>
      </c>
      <c r="E70" s="86">
        <v>15</v>
      </c>
      <c r="F70" s="87">
        <v>2.403846153846154E-2</v>
      </c>
      <c r="G70" s="115">
        <v>256152.70461538463</v>
      </c>
      <c r="H70" s="88">
        <f>G70*F70</f>
        <v>6157.5169378698229</v>
      </c>
    </row>
    <row r="71" spans="1:8" x14ac:dyDescent="0.35">
      <c r="A71" s="86"/>
      <c r="B71" s="30" t="s">
        <v>203</v>
      </c>
      <c r="C71" s="10">
        <v>2</v>
      </c>
      <c r="D71" s="11">
        <f>C71/$E$70</f>
        <v>0.13333333333333333</v>
      </c>
      <c r="E71" s="86"/>
      <c r="F71" s="87"/>
      <c r="G71" s="116"/>
      <c r="H71" s="88"/>
    </row>
    <row r="72" spans="1:8" x14ac:dyDescent="0.35">
      <c r="A72" s="98" t="s">
        <v>308</v>
      </c>
      <c r="B72" s="31" t="s">
        <v>205</v>
      </c>
      <c r="C72" s="32">
        <v>7</v>
      </c>
      <c r="D72" s="33">
        <f>C72/$E$72</f>
        <v>0.875</v>
      </c>
      <c r="E72" s="98">
        <v>8</v>
      </c>
      <c r="F72" s="99">
        <v>1.282051282051282E-2</v>
      </c>
      <c r="G72" s="132">
        <v>17283.875</v>
      </c>
      <c r="H72" s="100">
        <f>G72*F72</f>
        <v>221.58814102564102</v>
      </c>
    </row>
    <row r="73" spans="1:8" x14ac:dyDescent="0.35">
      <c r="A73" s="98"/>
      <c r="B73" s="31" t="s">
        <v>206</v>
      </c>
      <c r="C73" s="32">
        <v>1</v>
      </c>
      <c r="D73" s="33">
        <f>C73/$E$72</f>
        <v>0.125</v>
      </c>
      <c r="E73" s="98"/>
      <c r="F73" s="99"/>
      <c r="G73" s="134"/>
      <c r="H73" s="100"/>
    </row>
    <row r="74" spans="1:8" x14ac:dyDescent="0.35">
      <c r="A74" s="86" t="s">
        <v>83</v>
      </c>
      <c r="B74" s="30" t="s">
        <v>200</v>
      </c>
      <c r="C74" s="10">
        <v>7</v>
      </c>
      <c r="D74" s="11">
        <f>C74/$E$74</f>
        <v>0.875</v>
      </c>
      <c r="E74" s="86">
        <v>8</v>
      </c>
      <c r="F74" s="87">
        <v>1.282051282051282E-2</v>
      </c>
      <c r="G74" s="115">
        <v>10811.696250000001</v>
      </c>
      <c r="H74" s="88">
        <f>G74*F74</f>
        <v>138.61149038461539</v>
      </c>
    </row>
    <row r="75" spans="1:8" x14ac:dyDescent="0.35">
      <c r="A75" s="86"/>
      <c r="B75" s="30" t="s">
        <v>201</v>
      </c>
      <c r="C75" s="10">
        <v>1</v>
      </c>
      <c r="D75" s="11">
        <f>C75/$E$74</f>
        <v>0.125</v>
      </c>
      <c r="E75" s="86"/>
      <c r="F75" s="87"/>
      <c r="G75" s="116"/>
      <c r="H75" s="88"/>
    </row>
    <row r="76" spans="1:8" x14ac:dyDescent="0.35">
      <c r="A76" s="98" t="s">
        <v>279</v>
      </c>
      <c r="B76" s="31" t="s">
        <v>223</v>
      </c>
      <c r="C76" s="32">
        <v>1</v>
      </c>
      <c r="D76" s="33">
        <f>C76/$E$76</f>
        <v>0.16666666666666666</v>
      </c>
      <c r="E76" s="98">
        <v>6</v>
      </c>
      <c r="F76" s="99">
        <v>9.6153846153846159E-3</v>
      </c>
      <c r="G76" s="132">
        <v>9710.5516666666663</v>
      </c>
      <c r="H76" s="100">
        <f>G76*F76</f>
        <v>93.3706891025641</v>
      </c>
    </row>
    <row r="77" spans="1:8" x14ac:dyDescent="0.35">
      <c r="A77" s="98"/>
      <c r="B77" s="31" t="s">
        <v>109</v>
      </c>
      <c r="C77" s="32">
        <v>4</v>
      </c>
      <c r="D77" s="33">
        <f>C77/$E$76</f>
        <v>0.66666666666666663</v>
      </c>
      <c r="E77" s="98"/>
      <c r="F77" s="99"/>
      <c r="G77" s="133"/>
      <c r="H77" s="100"/>
    </row>
    <row r="78" spans="1:8" x14ac:dyDescent="0.35">
      <c r="A78" s="98"/>
      <c r="B78" s="31" t="s">
        <v>110</v>
      </c>
      <c r="C78" s="32">
        <v>1</v>
      </c>
      <c r="D78" s="33">
        <f>C78/$E$76</f>
        <v>0.16666666666666666</v>
      </c>
      <c r="E78" s="98"/>
      <c r="F78" s="99"/>
      <c r="G78" s="134"/>
      <c r="H78" s="100"/>
    </row>
    <row r="79" spans="1:8" x14ac:dyDescent="0.35">
      <c r="A79" s="86" t="s">
        <v>282</v>
      </c>
      <c r="B79" s="30" t="s">
        <v>226</v>
      </c>
      <c r="C79" s="10">
        <v>1</v>
      </c>
      <c r="D79" s="11">
        <f>C79/$E$79</f>
        <v>0.33333333333333331</v>
      </c>
      <c r="E79" s="86">
        <v>3</v>
      </c>
      <c r="F79" s="87">
        <v>4.807692307692308E-3</v>
      </c>
      <c r="G79" s="115">
        <v>3790.42</v>
      </c>
      <c r="H79" s="88">
        <f>G79*F79</f>
        <v>18.223173076923079</v>
      </c>
    </row>
    <row r="80" spans="1:8" x14ac:dyDescent="0.35">
      <c r="A80" s="86"/>
      <c r="B80" s="30" t="s">
        <v>227</v>
      </c>
      <c r="C80" s="10">
        <v>2</v>
      </c>
      <c r="D80" s="11">
        <f>C80/$E$79</f>
        <v>0.66666666666666663</v>
      </c>
      <c r="E80" s="86"/>
      <c r="F80" s="87"/>
      <c r="G80" s="116"/>
      <c r="H80" s="88"/>
    </row>
    <row r="81" spans="1:8" x14ac:dyDescent="0.35">
      <c r="A81" s="98" t="s">
        <v>256</v>
      </c>
      <c r="B81" s="31" t="s">
        <v>231</v>
      </c>
      <c r="C81" s="32">
        <v>1</v>
      </c>
      <c r="D81" s="33">
        <f>C81/$E$81</f>
        <v>0.5</v>
      </c>
      <c r="E81" s="98">
        <v>2</v>
      </c>
      <c r="F81" s="99">
        <v>3.205128205128205E-3</v>
      </c>
      <c r="G81" s="132">
        <v>3420.0250000000001</v>
      </c>
      <c r="H81" s="100">
        <f>G81*F81</f>
        <v>10.96161858974359</v>
      </c>
    </row>
    <row r="82" spans="1:8" x14ac:dyDescent="0.35">
      <c r="A82" s="98"/>
      <c r="B82" s="31" t="s">
        <v>232</v>
      </c>
      <c r="C82" s="32">
        <v>1</v>
      </c>
      <c r="D82" s="33">
        <f>C82/$E$81</f>
        <v>0.5</v>
      </c>
      <c r="E82" s="98"/>
      <c r="F82" s="99"/>
      <c r="G82" s="134"/>
      <c r="H82" s="100"/>
    </row>
  </sheetData>
  <mergeCells count="89">
    <mergeCell ref="A81:A82"/>
    <mergeCell ref="E81:E82"/>
    <mergeCell ref="F81:F82"/>
    <mergeCell ref="G81:G82"/>
    <mergeCell ref="H81:H82"/>
    <mergeCell ref="A76:A78"/>
    <mergeCell ref="E76:E78"/>
    <mergeCell ref="F76:F78"/>
    <mergeCell ref="G76:G78"/>
    <mergeCell ref="H76:H78"/>
    <mergeCell ref="A79:A80"/>
    <mergeCell ref="E79:E80"/>
    <mergeCell ref="F79:F80"/>
    <mergeCell ref="G79:G80"/>
    <mergeCell ref="H79:H80"/>
    <mergeCell ref="A72:A73"/>
    <mergeCell ref="E72:E73"/>
    <mergeCell ref="F72:F73"/>
    <mergeCell ref="G72:G73"/>
    <mergeCell ref="H72:H73"/>
    <mergeCell ref="A74:A75"/>
    <mergeCell ref="E74:E75"/>
    <mergeCell ref="F74:F75"/>
    <mergeCell ref="G74:G75"/>
    <mergeCell ref="H74:H75"/>
    <mergeCell ref="A62:A69"/>
    <mergeCell ref="E62:E69"/>
    <mergeCell ref="F62:F69"/>
    <mergeCell ref="G62:G69"/>
    <mergeCell ref="H62:H69"/>
    <mergeCell ref="A70:A71"/>
    <mergeCell ref="E70:E71"/>
    <mergeCell ref="F70:F71"/>
    <mergeCell ref="G70:G71"/>
    <mergeCell ref="H70:H71"/>
    <mergeCell ref="A49:A54"/>
    <mergeCell ref="E49:E54"/>
    <mergeCell ref="F49:F54"/>
    <mergeCell ref="G49:G54"/>
    <mergeCell ref="H49:H54"/>
    <mergeCell ref="A55:A61"/>
    <mergeCell ref="E55:E61"/>
    <mergeCell ref="F55:F61"/>
    <mergeCell ref="G55:G61"/>
    <mergeCell ref="H55:H61"/>
    <mergeCell ref="A44:A45"/>
    <mergeCell ref="E44:E45"/>
    <mergeCell ref="F44:F45"/>
    <mergeCell ref="G44:G45"/>
    <mergeCell ref="H44:H45"/>
    <mergeCell ref="A46:A47"/>
    <mergeCell ref="E46:E47"/>
    <mergeCell ref="F46:F47"/>
    <mergeCell ref="G46:G47"/>
    <mergeCell ref="H46:H47"/>
    <mergeCell ref="A37:A38"/>
    <mergeCell ref="E37:E38"/>
    <mergeCell ref="F37:F38"/>
    <mergeCell ref="G37:G38"/>
    <mergeCell ref="H37:H38"/>
    <mergeCell ref="A39:A43"/>
    <mergeCell ref="E39:E43"/>
    <mergeCell ref="F39:F43"/>
    <mergeCell ref="G39:G43"/>
    <mergeCell ref="H39:H43"/>
    <mergeCell ref="A25:A27"/>
    <mergeCell ref="E25:E27"/>
    <mergeCell ref="F25:F27"/>
    <mergeCell ref="G25:G27"/>
    <mergeCell ref="H25:H27"/>
    <mergeCell ref="A28:A36"/>
    <mergeCell ref="E28:E36"/>
    <mergeCell ref="F28:F36"/>
    <mergeCell ref="G28:G36"/>
    <mergeCell ref="H28:H36"/>
    <mergeCell ref="J22:N22"/>
    <mergeCell ref="A1:H1"/>
    <mergeCell ref="J1:L1"/>
    <mergeCell ref="P1:AN1"/>
    <mergeCell ref="A3:A17"/>
    <mergeCell ref="E3:E17"/>
    <mergeCell ref="F3:F17"/>
    <mergeCell ref="G3:G17"/>
    <mergeCell ref="H3:H17"/>
    <mergeCell ref="A18:A24"/>
    <mergeCell ref="E18:E24"/>
    <mergeCell ref="F18:F24"/>
    <mergeCell ref="G18:G24"/>
    <mergeCell ref="H18:H24"/>
  </mergeCells>
  <conditionalFormatting sqref="D3:D82">
    <cfRule type="colorScale" priority="26">
      <colorScale>
        <cfvo type="min"/>
        <cfvo type="max"/>
        <color rgb="FFFCFCFF"/>
        <color rgb="FFF8696B"/>
      </colorScale>
    </cfRule>
  </conditionalFormatting>
  <conditionalFormatting sqref="F3:F82">
    <cfRule type="colorScale" priority="25">
      <colorScale>
        <cfvo type="min"/>
        <cfvo type="max"/>
        <color rgb="FFFCFCFF"/>
        <color rgb="FFF8696B"/>
      </colorScale>
    </cfRule>
  </conditionalFormatting>
  <conditionalFormatting sqref="G18 G3 G25 G28 G37 G39 G44 G46 G48:G49 G55 G62 G70 G72 G74 G76 G79 G81">
    <cfRule type="colorScale" priority="3">
      <colorScale>
        <cfvo type="min"/>
        <cfvo type="max"/>
        <color rgb="FFFCFCFF"/>
        <color rgb="FFF8696B"/>
      </colorScale>
    </cfRule>
  </conditionalFormatting>
  <conditionalFormatting sqref="H3:H82">
    <cfRule type="colorScale" priority="24">
      <colorScale>
        <cfvo type="min"/>
        <cfvo type="max"/>
        <color rgb="FFFCFCFF"/>
        <color rgb="FFF8696B"/>
      </colorScale>
    </cfRule>
  </conditionalFormatting>
  <conditionalFormatting sqref="L3:L20">
    <cfRule type="colorScale" priority="23">
      <colorScale>
        <cfvo type="min"/>
        <cfvo type="max"/>
        <color rgb="FFFCFCFF"/>
        <color rgb="FFF8696B"/>
      </colorScale>
    </cfRule>
  </conditionalFormatting>
  <conditionalFormatting sqref="L24:L46">
    <cfRule type="colorScale" priority="22">
      <colorScale>
        <cfvo type="min"/>
        <cfvo type="max"/>
        <color rgb="FFFCFCFF"/>
        <color rgb="FFF8696B"/>
      </colorScale>
    </cfRule>
  </conditionalFormatting>
  <conditionalFormatting sqref="M24:M46">
    <cfRule type="colorScale" priority="2">
      <colorScale>
        <cfvo type="min"/>
        <cfvo type="max"/>
        <color rgb="FFFCFCFF"/>
        <color rgb="FFF8696B"/>
      </colorScale>
    </cfRule>
  </conditionalFormatting>
  <conditionalFormatting sqref="N24:O46">
    <cfRule type="colorScale" priority="1">
      <colorScale>
        <cfvo type="min"/>
        <cfvo type="max"/>
        <color rgb="FFFCFCFF"/>
        <color rgb="FFF8696B"/>
      </colorScale>
    </cfRule>
  </conditionalFormatting>
  <conditionalFormatting sqref="Q3:AM3">
    <cfRule type="colorScale" priority="21">
      <colorScale>
        <cfvo type="min"/>
        <cfvo type="max"/>
        <color rgb="FFFCFCFF"/>
        <color rgb="FFF8696B"/>
      </colorScale>
    </cfRule>
  </conditionalFormatting>
  <conditionalFormatting sqref="Q4:AM4">
    <cfRule type="colorScale" priority="20">
      <colorScale>
        <cfvo type="min"/>
        <cfvo type="max"/>
        <color rgb="FFFCFCFF"/>
        <color rgb="FFF8696B"/>
      </colorScale>
    </cfRule>
  </conditionalFormatting>
  <conditionalFormatting sqref="Q5:AM5">
    <cfRule type="colorScale" priority="19">
      <colorScale>
        <cfvo type="min"/>
        <cfvo type="max"/>
        <color rgb="FFFCFCFF"/>
        <color rgb="FFF8696B"/>
      </colorScale>
    </cfRule>
  </conditionalFormatting>
  <conditionalFormatting sqref="Q6:AM6">
    <cfRule type="colorScale" priority="18">
      <colorScale>
        <cfvo type="min"/>
        <cfvo type="max"/>
        <color rgb="FFFCFCFF"/>
        <color rgb="FFF8696B"/>
      </colorScale>
    </cfRule>
  </conditionalFormatting>
  <conditionalFormatting sqref="Q7:AM7">
    <cfRule type="colorScale" priority="17">
      <colorScale>
        <cfvo type="min"/>
        <cfvo type="max"/>
        <color rgb="FFFCFCFF"/>
        <color rgb="FFF8696B"/>
      </colorScale>
    </cfRule>
  </conditionalFormatting>
  <conditionalFormatting sqref="Q8:AM8">
    <cfRule type="colorScale" priority="16">
      <colorScale>
        <cfvo type="min"/>
        <cfvo type="max"/>
        <color rgb="FFFCFCFF"/>
        <color rgb="FFF8696B"/>
      </colorScale>
    </cfRule>
  </conditionalFormatting>
  <conditionalFormatting sqref="Q9:AM9">
    <cfRule type="colorScale" priority="15">
      <colorScale>
        <cfvo type="min"/>
        <cfvo type="max"/>
        <color rgb="FFFCFCFF"/>
        <color rgb="FFF8696B"/>
      </colorScale>
    </cfRule>
  </conditionalFormatting>
  <conditionalFormatting sqref="Q10:AM10">
    <cfRule type="colorScale" priority="14">
      <colorScale>
        <cfvo type="min"/>
        <cfvo type="max"/>
        <color rgb="FFFCFCFF"/>
        <color rgb="FFF8696B"/>
      </colorScale>
    </cfRule>
  </conditionalFormatting>
  <conditionalFormatting sqref="Q11:AM11">
    <cfRule type="colorScale" priority="13">
      <colorScale>
        <cfvo type="min"/>
        <cfvo type="max"/>
        <color rgb="FFFCFCFF"/>
        <color rgb="FFF8696B"/>
      </colorScale>
    </cfRule>
  </conditionalFormatting>
  <conditionalFormatting sqref="Q12:AM12">
    <cfRule type="colorScale" priority="12">
      <colorScale>
        <cfvo type="min"/>
        <cfvo type="max"/>
        <color rgb="FFFCFCFF"/>
        <color rgb="FFF8696B"/>
      </colorScale>
    </cfRule>
  </conditionalFormatting>
  <conditionalFormatting sqref="Q13:AM13">
    <cfRule type="colorScale" priority="11">
      <colorScale>
        <cfvo type="min"/>
        <cfvo type="max"/>
        <color rgb="FFFCFCFF"/>
        <color rgb="FFF8696B"/>
      </colorScale>
    </cfRule>
  </conditionalFormatting>
  <conditionalFormatting sqref="Q14:AM14">
    <cfRule type="colorScale" priority="10">
      <colorScale>
        <cfvo type="min"/>
        <cfvo type="max"/>
        <color rgb="FFFCFCFF"/>
        <color rgb="FFF8696B"/>
      </colorScale>
    </cfRule>
  </conditionalFormatting>
  <conditionalFormatting sqref="Q15:AM15">
    <cfRule type="colorScale" priority="9">
      <colorScale>
        <cfvo type="min"/>
        <cfvo type="max"/>
        <color rgb="FFFCFCFF"/>
        <color rgb="FFF8696B"/>
      </colorScale>
    </cfRule>
  </conditionalFormatting>
  <conditionalFormatting sqref="Q16:AM16">
    <cfRule type="colorScale" priority="8">
      <colorScale>
        <cfvo type="min"/>
        <cfvo type="max"/>
        <color rgb="FFFCFCFF"/>
        <color rgb="FFF8696B"/>
      </colorScale>
    </cfRule>
  </conditionalFormatting>
  <conditionalFormatting sqref="Q17:AM17">
    <cfRule type="colorScale" priority="7">
      <colorScale>
        <cfvo type="min"/>
        <cfvo type="max"/>
        <color rgb="FFFCFCFF"/>
        <color rgb="FFF8696B"/>
      </colorScale>
    </cfRule>
  </conditionalFormatting>
  <conditionalFormatting sqref="Q18:AM18">
    <cfRule type="colorScale" priority="6">
      <colorScale>
        <cfvo type="min"/>
        <cfvo type="max"/>
        <color rgb="FFFCFCFF"/>
        <color rgb="FFF8696B"/>
      </colorScale>
    </cfRule>
  </conditionalFormatting>
  <conditionalFormatting sqref="Q19:AM19">
    <cfRule type="colorScale" priority="5">
      <colorScale>
        <cfvo type="min"/>
        <cfvo type="max"/>
        <color rgb="FFFCFCFF"/>
        <color rgb="FFF8696B"/>
      </colorScale>
    </cfRule>
  </conditionalFormatting>
  <conditionalFormatting sqref="Q20:AM20">
    <cfRule type="colorScale" priority="4">
      <colorScale>
        <cfvo type="min"/>
        <cfvo type="max"/>
        <color rgb="FFFCFCFF"/>
        <color rgb="FFF8696B"/>
      </colorScale>
    </cfRule>
  </conditionalFormatting>
  <pageMargins left="0.7" right="0.7" top="0.75" bottom="0.75" header="0.3" footer="0.3"/>
  <pageSetup orientation="portrait" horizontalDpi="90"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12"/>
  <sheetViews>
    <sheetView workbookViewId="0">
      <pane ySplit="2" topLeftCell="A3" activePane="bottomLeft" state="frozen"/>
      <selection pane="bottomLeft" sqref="A1:XFD1048576"/>
    </sheetView>
  </sheetViews>
  <sheetFormatPr defaultRowHeight="14.5" x14ac:dyDescent="0.35"/>
  <cols>
    <col min="1" max="1" width="57.453125" bestFit="1" customWidth="1"/>
    <col min="2" max="2" width="46.1796875" bestFit="1" customWidth="1"/>
    <col min="3" max="3" width="15.54296875" customWidth="1"/>
    <col min="4" max="4" width="17.54296875" bestFit="1" customWidth="1"/>
    <col min="5" max="5" width="5.26953125" bestFit="1" customWidth="1"/>
    <col min="6" max="6" width="7.1796875" bestFit="1" customWidth="1"/>
    <col min="7" max="7" width="22" bestFit="1" customWidth="1"/>
    <col min="8" max="8" width="22.7265625" bestFit="1" customWidth="1"/>
    <col min="9" max="9" width="28.26953125" bestFit="1" customWidth="1"/>
    <col min="10" max="10" width="29" bestFit="1" customWidth="1"/>
    <col min="12" max="12" width="57.453125" bestFit="1" customWidth="1"/>
    <col min="13" max="13" width="19.1796875" bestFit="1" customWidth="1"/>
    <col min="14" max="14" width="7.1796875" bestFit="1" customWidth="1"/>
  </cols>
  <sheetData>
    <row r="1" spans="1:14" ht="57" customHeight="1" x14ac:dyDescent="0.35">
      <c r="A1" s="79" t="s">
        <v>408</v>
      </c>
      <c r="B1" s="79"/>
      <c r="C1" s="79"/>
      <c r="D1" s="79"/>
      <c r="E1" s="79"/>
      <c r="F1" s="79"/>
      <c r="G1" s="79"/>
      <c r="H1" s="79"/>
      <c r="I1" s="79"/>
      <c r="J1" s="79"/>
      <c r="L1" s="79" t="s">
        <v>409</v>
      </c>
      <c r="M1" s="79"/>
      <c r="N1" s="79"/>
    </row>
    <row r="2" spans="1:14" x14ac:dyDescent="0.35">
      <c r="A2" s="3" t="s">
        <v>238</v>
      </c>
      <c r="B2" s="3" t="s">
        <v>239</v>
      </c>
      <c r="C2" s="3" t="s">
        <v>240</v>
      </c>
      <c r="D2" s="3" t="s">
        <v>241</v>
      </c>
      <c r="E2" s="3" t="s">
        <v>242</v>
      </c>
      <c r="F2" s="3" t="s">
        <v>243</v>
      </c>
      <c r="G2" s="4" t="s">
        <v>244</v>
      </c>
      <c r="H2" s="4" t="s">
        <v>245</v>
      </c>
      <c r="I2" s="3" t="s">
        <v>246</v>
      </c>
      <c r="J2" s="3" t="s">
        <v>247</v>
      </c>
      <c r="L2" s="8" t="s">
        <v>238</v>
      </c>
      <c r="M2" s="8" t="s">
        <v>248</v>
      </c>
      <c r="N2" s="8" t="s">
        <v>243</v>
      </c>
    </row>
    <row r="3" spans="1:14" x14ac:dyDescent="0.35">
      <c r="A3" s="30" t="s">
        <v>267</v>
      </c>
      <c r="B3" s="30" t="s">
        <v>72</v>
      </c>
      <c r="C3" s="10">
        <v>1</v>
      </c>
      <c r="D3" s="10">
        <f>C3/$E$3</f>
        <v>1</v>
      </c>
      <c r="E3" s="10">
        <v>1</v>
      </c>
      <c r="F3" s="11">
        <f>E3/SUM($E$3:$E$12)</f>
        <v>6.6666666666666666E-2</v>
      </c>
      <c r="G3" s="12">
        <v>0</v>
      </c>
      <c r="H3" s="46">
        <f>F3*G3</f>
        <v>0</v>
      </c>
      <c r="I3" s="13">
        <v>118</v>
      </c>
      <c r="J3" s="13">
        <f>I3*F3</f>
        <v>7.8666666666666663</v>
      </c>
      <c r="L3" s="30" t="s">
        <v>266</v>
      </c>
      <c r="M3" s="10">
        <v>5</v>
      </c>
      <c r="N3" s="11">
        <v>0.33333333333333331</v>
      </c>
    </row>
    <row r="4" spans="1:14" x14ac:dyDescent="0.35">
      <c r="A4" s="97" t="s">
        <v>269</v>
      </c>
      <c r="B4" s="31" t="s">
        <v>57</v>
      </c>
      <c r="C4" s="32">
        <v>2</v>
      </c>
      <c r="D4" s="32">
        <f>C4/$E$4</f>
        <v>0.5</v>
      </c>
      <c r="E4" s="98">
        <v>4</v>
      </c>
      <c r="F4" s="99">
        <f>E4/SUM($E$3:$E$12)</f>
        <v>0.26666666666666666</v>
      </c>
      <c r="G4" s="100">
        <v>0</v>
      </c>
      <c r="H4" s="108">
        <f>F4*G4</f>
        <v>0</v>
      </c>
      <c r="I4" s="105">
        <v>6.25</v>
      </c>
      <c r="J4" s="105">
        <f>I4*F4</f>
        <v>1.6666666666666667</v>
      </c>
      <c r="L4" s="30" t="s">
        <v>269</v>
      </c>
      <c r="M4" s="10">
        <v>4</v>
      </c>
      <c r="N4" s="11">
        <v>0.26666666666666666</v>
      </c>
    </row>
    <row r="5" spans="1:14" x14ac:dyDescent="0.35">
      <c r="A5" s="97"/>
      <c r="B5" s="31" t="s">
        <v>61</v>
      </c>
      <c r="C5" s="32">
        <v>2</v>
      </c>
      <c r="D5" s="32">
        <f>C5/$E$4</f>
        <v>0.5</v>
      </c>
      <c r="E5" s="98"/>
      <c r="F5" s="99"/>
      <c r="G5" s="100"/>
      <c r="H5" s="108"/>
      <c r="I5" s="105"/>
      <c r="J5" s="105"/>
      <c r="L5" s="30" t="s">
        <v>272</v>
      </c>
      <c r="M5" s="10">
        <v>2</v>
      </c>
      <c r="N5" s="11">
        <v>0.13333333333333333</v>
      </c>
    </row>
    <row r="6" spans="1:14" x14ac:dyDescent="0.35">
      <c r="A6" s="30" t="s">
        <v>274</v>
      </c>
      <c r="B6" s="30" t="s">
        <v>85</v>
      </c>
      <c r="C6" s="10">
        <v>1</v>
      </c>
      <c r="D6" s="10">
        <f>C6/$E$6</f>
        <v>1</v>
      </c>
      <c r="E6" s="10">
        <v>1</v>
      </c>
      <c r="F6" s="11">
        <f>E6/SUM($E$3:$E$12)</f>
        <v>6.6666666666666666E-2</v>
      </c>
      <c r="G6" s="12">
        <v>0</v>
      </c>
      <c r="H6" s="46">
        <f>F6*G6</f>
        <v>0</v>
      </c>
      <c r="I6" s="13">
        <v>84</v>
      </c>
      <c r="J6" s="13">
        <f>I6*F6</f>
        <v>5.6</v>
      </c>
      <c r="L6" s="30" t="s">
        <v>267</v>
      </c>
      <c r="M6" s="10">
        <v>1</v>
      </c>
      <c r="N6" s="11">
        <v>6.6666666666666666E-2</v>
      </c>
    </row>
    <row r="7" spans="1:14" x14ac:dyDescent="0.35">
      <c r="A7" s="97" t="s">
        <v>266</v>
      </c>
      <c r="B7" s="31" t="s">
        <v>33</v>
      </c>
      <c r="C7" s="32">
        <v>2</v>
      </c>
      <c r="D7" s="32">
        <f>C7/$E$7</f>
        <v>0.4</v>
      </c>
      <c r="E7" s="98">
        <v>5</v>
      </c>
      <c r="F7" s="99">
        <f>E7/SUM($E$3:$E$12)</f>
        <v>0.33333333333333331</v>
      </c>
      <c r="G7" s="100">
        <v>20533.28</v>
      </c>
      <c r="H7" s="108">
        <f>F7*G7</f>
        <v>6844.4266666666663</v>
      </c>
      <c r="I7" s="105">
        <v>118.6</v>
      </c>
      <c r="J7" s="105">
        <f>I7*F7</f>
        <v>39.533333333333331</v>
      </c>
      <c r="L7" s="30" t="s">
        <v>274</v>
      </c>
      <c r="M7" s="10">
        <v>1</v>
      </c>
      <c r="N7" s="11">
        <v>6.6666666666666666E-2</v>
      </c>
    </row>
    <row r="8" spans="1:14" x14ac:dyDescent="0.35">
      <c r="A8" s="97"/>
      <c r="B8" s="31" t="s">
        <v>34</v>
      </c>
      <c r="C8" s="32">
        <v>3</v>
      </c>
      <c r="D8" s="32">
        <f>C8/$E$7</f>
        <v>0.6</v>
      </c>
      <c r="E8" s="98"/>
      <c r="F8" s="99"/>
      <c r="G8" s="100"/>
      <c r="H8" s="108"/>
      <c r="I8" s="105"/>
      <c r="J8" s="105"/>
      <c r="L8" s="30" t="s">
        <v>268</v>
      </c>
      <c r="M8" s="10">
        <v>1</v>
      </c>
      <c r="N8" s="11">
        <v>6.6666666666666666E-2</v>
      </c>
    </row>
    <row r="9" spans="1:14" x14ac:dyDescent="0.35">
      <c r="A9" s="30" t="s">
        <v>268</v>
      </c>
      <c r="B9" s="30" t="s">
        <v>38</v>
      </c>
      <c r="C9" s="10">
        <v>1</v>
      </c>
      <c r="D9" s="10">
        <f>C9/$E$9</f>
        <v>1</v>
      </c>
      <c r="E9" s="10">
        <v>1</v>
      </c>
      <c r="F9" s="11">
        <f>E9/SUM($E$3:$E$12)</f>
        <v>6.6666666666666666E-2</v>
      </c>
      <c r="G9" s="12">
        <v>0</v>
      </c>
      <c r="H9" s="46">
        <f>F9*G9</f>
        <v>0</v>
      </c>
      <c r="I9" s="13">
        <v>14</v>
      </c>
      <c r="J9" s="13">
        <f>I9*F9</f>
        <v>0.93333333333333335</v>
      </c>
      <c r="L9" s="30" t="s">
        <v>275</v>
      </c>
      <c r="M9" s="10">
        <v>1</v>
      </c>
      <c r="N9" s="11">
        <v>6.6666666666666666E-2</v>
      </c>
    </row>
    <row r="10" spans="1:14" x14ac:dyDescent="0.35">
      <c r="A10" s="97" t="s">
        <v>272</v>
      </c>
      <c r="B10" s="31" t="s">
        <v>68</v>
      </c>
      <c r="C10" s="32">
        <v>1</v>
      </c>
      <c r="D10" s="32">
        <f>C10/$E$10</f>
        <v>0.5</v>
      </c>
      <c r="E10" s="98">
        <v>2</v>
      </c>
      <c r="F10" s="99">
        <f>E10/SUM($E$3:$E$12)</f>
        <v>0.13333333333333333</v>
      </c>
      <c r="G10" s="100">
        <v>0</v>
      </c>
      <c r="H10" s="108">
        <f>F10*G10</f>
        <v>0</v>
      </c>
      <c r="I10" s="105">
        <v>14</v>
      </c>
      <c r="J10" s="105">
        <f>I10*F10</f>
        <v>1.8666666666666667</v>
      </c>
    </row>
    <row r="11" spans="1:14" ht="29" x14ac:dyDescent="0.35">
      <c r="A11" s="97"/>
      <c r="B11" s="31" t="s">
        <v>69</v>
      </c>
      <c r="C11" s="32">
        <v>1</v>
      </c>
      <c r="D11" s="32">
        <f>C11/$E$10</f>
        <v>0.5</v>
      </c>
      <c r="E11" s="98"/>
      <c r="F11" s="99"/>
      <c r="G11" s="100"/>
      <c r="H11" s="108"/>
      <c r="I11" s="105"/>
      <c r="J11" s="105"/>
      <c r="L11" s="40" t="s">
        <v>339</v>
      </c>
      <c r="M11" s="8" t="s">
        <v>285</v>
      </c>
    </row>
    <row r="12" spans="1:14" x14ac:dyDescent="0.35">
      <c r="A12" s="30" t="s">
        <v>275</v>
      </c>
      <c r="B12" s="30" t="s">
        <v>75</v>
      </c>
      <c r="C12" s="10">
        <v>1</v>
      </c>
      <c r="D12" s="10">
        <f>C12/$E$12</f>
        <v>1</v>
      </c>
      <c r="E12" s="10">
        <v>1</v>
      </c>
      <c r="F12" s="11">
        <f>E12/SUM($E$3:$E$12)</f>
        <v>6.6666666666666666E-2</v>
      </c>
      <c r="G12" s="12">
        <v>5655</v>
      </c>
      <c r="H12" s="46">
        <f>F12*G12</f>
        <v>377</v>
      </c>
      <c r="I12" s="10" t="s">
        <v>295</v>
      </c>
      <c r="J12" s="10" t="s">
        <v>295</v>
      </c>
      <c r="L12" s="128" t="s">
        <v>391</v>
      </c>
      <c r="M12" s="128"/>
    </row>
  </sheetData>
  <mergeCells count="24">
    <mergeCell ref="L12:M12"/>
    <mergeCell ref="J7:J8"/>
    <mergeCell ref="A10:A11"/>
    <mergeCell ref="E10:E11"/>
    <mergeCell ref="F10:F11"/>
    <mergeCell ref="G10:G11"/>
    <mergeCell ref="H10:H11"/>
    <mergeCell ref="I10:I11"/>
    <mergeCell ref="J10:J11"/>
    <mergeCell ref="A7:A8"/>
    <mergeCell ref="E7:E8"/>
    <mergeCell ref="F7:F8"/>
    <mergeCell ref="G7:G8"/>
    <mergeCell ref="H7:H8"/>
    <mergeCell ref="I7:I8"/>
    <mergeCell ref="A1:J1"/>
    <mergeCell ref="L1:N1"/>
    <mergeCell ref="A4:A5"/>
    <mergeCell ref="E4:E5"/>
    <mergeCell ref="F4:F5"/>
    <mergeCell ref="G4:G5"/>
    <mergeCell ref="H4:H5"/>
    <mergeCell ref="I4:I5"/>
    <mergeCell ref="J4:J5"/>
  </mergeCells>
  <conditionalFormatting sqref="D3:D12">
    <cfRule type="colorScale" priority="8">
      <colorScale>
        <cfvo type="min"/>
        <cfvo type="max"/>
        <color rgb="FFFCFCFF"/>
        <color rgb="FFF8696B"/>
      </colorScale>
    </cfRule>
  </conditionalFormatting>
  <conditionalFormatting sqref="F9:F10 F12 F6:F7 F3:F4">
    <cfRule type="colorScale" priority="7">
      <colorScale>
        <cfvo type="min"/>
        <cfvo type="max"/>
        <color rgb="FFFCFCFF"/>
        <color rgb="FFF8696B"/>
      </colorScale>
    </cfRule>
  </conditionalFormatting>
  <conditionalFormatting sqref="G3:G1048576">
    <cfRule type="colorScale" priority="6">
      <colorScale>
        <cfvo type="min"/>
        <cfvo type="max"/>
        <color rgb="FFFCFCFF"/>
        <color rgb="FFF8696B"/>
      </colorScale>
    </cfRule>
  </conditionalFormatting>
  <conditionalFormatting sqref="G2:H2">
    <cfRule type="colorScale" priority="2">
      <colorScale>
        <cfvo type="min"/>
        <cfvo type="max"/>
        <color rgb="FFFCFCFF"/>
        <color rgb="FFF8696B"/>
      </colorScale>
    </cfRule>
  </conditionalFormatting>
  <conditionalFormatting sqref="H3:H1048576">
    <cfRule type="colorScale" priority="5">
      <colorScale>
        <cfvo type="min"/>
        <cfvo type="max"/>
        <color rgb="FFFCFCFF"/>
        <color rgb="FFF8696B"/>
      </colorScale>
    </cfRule>
  </conditionalFormatting>
  <conditionalFormatting sqref="I3:I1048576">
    <cfRule type="colorScale" priority="4">
      <colorScale>
        <cfvo type="min"/>
        <cfvo type="max"/>
        <color rgb="FFFCFCFF"/>
        <color rgb="FFF8696B"/>
      </colorScale>
    </cfRule>
  </conditionalFormatting>
  <conditionalFormatting sqref="J3:J1048576">
    <cfRule type="colorScale" priority="3">
      <colorScale>
        <cfvo type="min"/>
        <cfvo type="max"/>
        <color rgb="FFFCFCFF"/>
        <color rgb="FFF8696B"/>
      </colorScale>
    </cfRule>
  </conditionalFormatting>
  <conditionalFormatting sqref="N3:N9">
    <cfRule type="colorScale" priority="1">
      <colorScale>
        <cfvo type="min"/>
        <cfvo type="max"/>
        <color rgb="FFFCFCFF"/>
        <color rgb="FFF8696B"/>
      </colorScale>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18"/>
  <sheetViews>
    <sheetView topLeftCell="D1" workbookViewId="0">
      <pane ySplit="2" topLeftCell="A3" activePane="bottomLeft" state="frozen"/>
      <selection pane="bottomLeft" activeCell="J12" sqref="J12"/>
    </sheetView>
  </sheetViews>
  <sheetFormatPr defaultRowHeight="14.5" x14ac:dyDescent="0.35"/>
  <cols>
    <col min="1" max="1" width="37.1796875" bestFit="1" customWidth="1"/>
    <col min="2" max="2" width="48.7265625" bestFit="1" customWidth="1"/>
    <col min="3" max="3" width="26.26953125" bestFit="1" customWidth="1"/>
    <col min="4" max="4" width="17.54296875" bestFit="1" customWidth="1"/>
    <col min="5" max="5" width="19.81640625" bestFit="1" customWidth="1"/>
    <col min="6" max="6" width="16.1796875" bestFit="1" customWidth="1"/>
    <col min="7" max="7" width="19.453125" bestFit="1" customWidth="1"/>
    <col min="8" max="8" width="20.26953125" bestFit="1" customWidth="1"/>
    <col min="10" max="10" width="44.1796875" bestFit="1" customWidth="1"/>
    <col min="11" max="11" width="6.1796875" bestFit="1" customWidth="1"/>
    <col min="12" max="12" width="6" bestFit="1" customWidth="1"/>
    <col min="13" max="13" width="19.453125" bestFit="1" customWidth="1"/>
    <col min="14" max="14" width="20.26953125" bestFit="1" customWidth="1"/>
    <col min="16" max="16" width="38.54296875" bestFit="1" customWidth="1"/>
    <col min="17" max="17" width="11.81640625" bestFit="1" customWidth="1"/>
    <col min="18" max="18" width="9.7265625" bestFit="1" customWidth="1"/>
    <col min="19" max="19" width="14.81640625" bestFit="1" customWidth="1"/>
    <col min="20" max="20" width="22.54296875" bestFit="1" customWidth="1"/>
    <col min="21" max="21" width="45.7265625" bestFit="1" customWidth="1"/>
    <col min="22" max="22" width="7.26953125" bestFit="1" customWidth="1"/>
    <col min="23" max="23" width="10.7265625" bestFit="1" customWidth="1"/>
  </cols>
  <sheetData>
    <row r="1" spans="1:23" ht="56.5" customHeight="1" x14ac:dyDescent="0.35">
      <c r="A1" s="79" t="s">
        <v>410</v>
      </c>
      <c r="B1" s="79"/>
      <c r="C1" s="79"/>
      <c r="D1" s="79"/>
      <c r="E1" s="79"/>
      <c r="F1" s="79"/>
      <c r="G1" s="79"/>
      <c r="H1" s="79"/>
      <c r="J1" s="79" t="s">
        <v>411</v>
      </c>
      <c r="K1" s="79"/>
      <c r="L1" s="79"/>
      <c r="P1" s="79" t="s">
        <v>412</v>
      </c>
      <c r="Q1" s="79"/>
      <c r="R1" s="79"/>
      <c r="S1" s="79"/>
      <c r="T1" s="79"/>
      <c r="U1" s="79"/>
      <c r="V1" s="79"/>
      <c r="W1" s="79"/>
    </row>
    <row r="2" spans="1:23" x14ac:dyDescent="0.35">
      <c r="A2" s="8" t="s">
        <v>238</v>
      </c>
      <c r="B2" s="8" t="s">
        <v>239</v>
      </c>
      <c r="C2" s="8" t="s">
        <v>299</v>
      </c>
      <c r="D2" s="3" t="s">
        <v>241</v>
      </c>
      <c r="E2" s="8" t="s">
        <v>300</v>
      </c>
      <c r="F2" s="3" t="s">
        <v>301</v>
      </c>
      <c r="G2" s="4" t="s">
        <v>302</v>
      </c>
      <c r="H2" s="4" t="s">
        <v>303</v>
      </c>
      <c r="J2" s="8" t="s">
        <v>238</v>
      </c>
      <c r="K2" s="8" t="s">
        <v>248</v>
      </c>
      <c r="L2" s="8" t="s">
        <v>304</v>
      </c>
      <c r="P2" s="6" t="s">
        <v>336</v>
      </c>
      <c r="Q2" s="8" t="s">
        <v>316</v>
      </c>
      <c r="R2" s="8" t="s">
        <v>315</v>
      </c>
      <c r="S2" s="8" t="s">
        <v>318</v>
      </c>
      <c r="T2" s="8" t="s">
        <v>323</v>
      </c>
      <c r="U2" s="8" t="s">
        <v>320</v>
      </c>
      <c r="V2" s="8" t="s">
        <v>313</v>
      </c>
      <c r="W2" s="8" t="s">
        <v>283</v>
      </c>
    </row>
    <row r="3" spans="1:23" x14ac:dyDescent="0.35">
      <c r="A3" s="30" t="s">
        <v>269</v>
      </c>
      <c r="B3" s="30" t="s">
        <v>62</v>
      </c>
      <c r="C3" s="10">
        <v>2</v>
      </c>
      <c r="D3" s="11">
        <f>C3/E3</f>
        <v>1</v>
      </c>
      <c r="E3" s="10">
        <v>2</v>
      </c>
      <c r="F3" s="11">
        <f>E3/SUM($E$3:$E$10)</f>
        <v>0.2</v>
      </c>
      <c r="G3" s="12">
        <v>11831.914999999999</v>
      </c>
      <c r="H3" s="12">
        <f>G3*F3</f>
        <v>2366.3829999999998</v>
      </c>
      <c r="J3" s="9" t="s">
        <v>269</v>
      </c>
      <c r="K3" s="10">
        <v>2</v>
      </c>
      <c r="L3" s="11">
        <v>0.2</v>
      </c>
      <c r="P3" s="52" t="s">
        <v>269</v>
      </c>
      <c r="Q3" s="11">
        <v>0.5</v>
      </c>
      <c r="R3" s="11">
        <v>0</v>
      </c>
      <c r="S3" s="11">
        <v>0.5</v>
      </c>
      <c r="T3" s="11">
        <v>0</v>
      </c>
      <c r="U3" s="11">
        <v>0</v>
      </c>
      <c r="V3" s="11">
        <v>0</v>
      </c>
      <c r="W3" s="41">
        <v>1</v>
      </c>
    </row>
    <row r="4" spans="1:23" x14ac:dyDescent="0.35">
      <c r="A4" s="31" t="s">
        <v>264</v>
      </c>
      <c r="B4" s="31" t="s">
        <v>143</v>
      </c>
      <c r="C4" s="32">
        <v>1</v>
      </c>
      <c r="D4" s="33">
        <f>C4/E4</f>
        <v>1</v>
      </c>
      <c r="E4" s="32">
        <v>1</v>
      </c>
      <c r="F4" s="33">
        <f>E4/SUM($E$3:$E$10)</f>
        <v>0.1</v>
      </c>
      <c r="G4" s="34">
        <v>3212.05</v>
      </c>
      <c r="H4" s="34">
        <f>G4*F4</f>
        <v>321.20500000000004</v>
      </c>
      <c r="J4" s="9" t="s">
        <v>273</v>
      </c>
      <c r="K4" s="10">
        <v>2</v>
      </c>
      <c r="L4" s="11">
        <v>0.2</v>
      </c>
      <c r="P4" s="52" t="s">
        <v>264</v>
      </c>
      <c r="Q4" s="11">
        <v>0</v>
      </c>
      <c r="R4" s="11">
        <v>1</v>
      </c>
      <c r="S4" s="11">
        <v>0</v>
      </c>
      <c r="T4" s="11">
        <v>0</v>
      </c>
      <c r="U4" s="11">
        <v>0</v>
      </c>
      <c r="V4" s="11">
        <v>0</v>
      </c>
      <c r="W4" s="41">
        <v>1</v>
      </c>
    </row>
    <row r="5" spans="1:23" x14ac:dyDescent="0.35">
      <c r="A5" s="96" t="s">
        <v>273</v>
      </c>
      <c r="B5" s="30" t="s">
        <v>173</v>
      </c>
      <c r="C5" s="10">
        <v>1</v>
      </c>
      <c r="D5" s="11">
        <f>C5/$E$5</f>
        <v>0.5</v>
      </c>
      <c r="E5" s="86">
        <v>2</v>
      </c>
      <c r="F5" s="87">
        <f>E5/SUM($E$3:$E$10)</f>
        <v>0.2</v>
      </c>
      <c r="G5" s="88">
        <v>12415</v>
      </c>
      <c r="H5" s="88">
        <f>G5*F5</f>
        <v>2483</v>
      </c>
      <c r="J5" s="9" t="s">
        <v>305</v>
      </c>
      <c r="K5" s="10">
        <v>2</v>
      </c>
      <c r="L5" s="11">
        <v>0.2</v>
      </c>
      <c r="P5" s="52" t="s">
        <v>273</v>
      </c>
      <c r="Q5" s="11">
        <v>0.5</v>
      </c>
      <c r="R5" s="11">
        <v>0</v>
      </c>
      <c r="S5" s="11">
        <v>0.5</v>
      </c>
      <c r="T5" s="11">
        <v>0</v>
      </c>
      <c r="U5" s="11">
        <v>0</v>
      </c>
      <c r="V5" s="11">
        <v>0</v>
      </c>
      <c r="W5" s="41">
        <v>1</v>
      </c>
    </row>
    <row r="6" spans="1:23" x14ac:dyDescent="0.35">
      <c r="A6" s="96"/>
      <c r="B6" s="30" t="s">
        <v>101</v>
      </c>
      <c r="C6" s="10">
        <v>1</v>
      </c>
      <c r="D6" s="11">
        <f>C6/$E$5</f>
        <v>0.5</v>
      </c>
      <c r="E6" s="86"/>
      <c r="F6" s="87"/>
      <c r="G6" s="88"/>
      <c r="H6" s="88"/>
      <c r="J6" s="9" t="s">
        <v>264</v>
      </c>
      <c r="K6" s="10">
        <v>1</v>
      </c>
      <c r="L6" s="11">
        <v>0.1</v>
      </c>
      <c r="P6" s="52" t="s">
        <v>266</v>
      </c>
      <c r="Q6" s="11">
        <v>0</v>
      </c>
      <c r="R6" s="11">
        <v>0</v>
      </c>
      <c r="S6" s="11">
        <v>0</v>
      </c>
      <c r="T6" s="11">
        <v>0</v>
      </c>
      <c r="U6" s="11">
        <v>0</v>
      </c>
      <c r="V6" s="11">
        <v>1</v>
      </c>
      <c r="W6" s="41">
        <v>1</v>
      </c>
    </row>
    <row r="7" spans="1:23" x14ac:dyDescent="0.35">
      <c r="A7" s="31" t="s">
        <v>266</v>
      </c>
      <c r="B7" s="31" t="s">
        <v>34</v>
      </c>
      <c r="C7" s="32">
        <v>1</v>
      </c>
      <c r="D7" s="33">
        <f>C7/E7</f>
        <v>1</v>
      </c>
      <c r="E7" s="32">
        <v>1</v>
      </c>
      <c r="F7" s="33">
        <f>E7/SUM($E$3:$E$10)</f>
        <v>0.1</v>
      </c>
      <c r="G7" s="34">
        <v>3672</v>
      </c>
      <c r="H7" s="34">
        <f>G7*F7</f>
        <v>367.20000000000005</v>
      </c>
      <c r="J7" s="9" t="s">
        <v>266</v>
      </c>
      <c r="K7" s="10">
        <v>1</v>
      </c>
      <c r="L7" s="11">
        <v>0.1</v>
      </c>
      <c r="P7" s="52" t="s">
        <v>276</v>
      </c>
      <c r="Q7" s="11">
        <v>0</v>
      </c>
      <c r="R7" s="11">
        <v>1</v>
      </c>
      <c r="S7" s="11">
        <v>0</v>
      </c>
      <c r="T7" s="11">
        <v>0</v>
      </c>
      <c r="U7" s="11">
        <v>0</v>
      </c>
      <c r="V7" s="11">
        <v>0</v>
      </c>
      <c r="W7" s="41">
        <v>1</v>
      </c>
    </row>
    <row r="8" spans="1:23" x14ac:dyDescent="0.35">
      <c r="A8" s="30" t="s">
        <v>276</v>
      </c>
      <c r="B8" s="30" t="s">
        <v>78</v>
      </c>
      <c r="C8" s="10">
        <v>1</v>
      </c>
      <c r="D8" s="11">
        <f>C8/E8</f>
        <v>1</v>
      </c>
      <c r="E8" s="10">
        <v>1</v>
      </c>
      <c r="F8" s="11">
        <f>E8/SUM($E$3:$E$10)</f>
        <v>0.1</v>
      </c>
      <c r="G8" s="12">
        <v>18025</v>
      </c>
      <c r="H8" s="12">
        <f>G8*F8</f>
        <v>1802.5</v>
      </c>
      <c r="J8" s="9" t="s">
        <v>276</v>
      </c>
      <c r="K8" s="10">
        <v>1</v>
      </c>
      <c r="L8" s="11">
        <v>0.1</v>
      </c>
      <c r="P8" s="52" t="s">
        <v>307</v>
      </c>
      <c r="Q8" s="11">
        <v>0</v>
      </c>
      <c r="R8" s="11">
        <v>0</v>
      </c>
      <c r="S8" s="11">
        <v>0</v>
      </c>
      <c r="T8" s="11">
        <v>1</v>
      </c>
      <c r="U8" s="11">
        <v>0</v>
      </c>
      <c r="V8" s="11">
        <v>0</v>
      </c>
      <c r="W8" s="41">
        <v>1</v>
      </c>
    </row>
    <row r="9" spans="1:23" x14ac:dyDescent="0.35">
      <c r="A9" s="31" t="s">
        <v>307</v>
      </c>
      <c r="B9" s="31" t="s">
        <v>182</v>
      </c>
      <c r="C9" s="32">
        <v>1</v>
      </c>
      <c r="D9" s="33">
        <f>C9/E9</f>
        <v>1</v>
      </c>
      <c r="E9" s="32">
        <v>1</v>
      </c>
      <c r="F9" s="33">
        <f>E9/SUM($E$3:$E$10)</f>
        <v>0.1</v>
      </c>
      <c r="G9" s="34">
        <v>7700</v>
      </c>
      <c r="H9" s="34">
        <f>G9*F9</f>
        <v>770</v>
      </c>
      <c r="J9" s="9" t="s">
        <v>307</v>
      </c>
      <c r="K9" s="10">
        <v>1</v>
      </c>
      <c r="L9" s="11">
        <v>0.1</v>
      </c>
      <c r="P9" s="52" t="s">
        <v>305</v>
      </c>
      <c r="Q9" s="11">
        <v>0</v>
      </c>
      <c r="R9" s="11">
        <v>0</v>
      </c>
      <c r="S9" s="11">
        <v>0.5</v>
      </c>
      <c r="T9" s="11">
        <v>0</v>
      </c>
      <c r="U9" s="11">
        <v>0.5</v>
      </c>
      <c r="V9" s="11">
        <v>0</v>
      </c>
      <c r="W9" s="41">
        <v>1</v>
      </c>
    </row>
    <row r="10" spans="1:23" x14ac:dyDescent="0.35">
      <c r="A10" s="30" t="s">
        <v>305</v>
      </c>
      <c r="B10" s="30" t="s">
        <v>166</v>
      </c>
      <c r="C10" s="10">
        <v>2</v>
      </c>
      <c r="D10" s="11">
        <f>C10/E10</f>
        <v>1</v>
      </c>
      <c r="E10" s="10">
        <v>2</v>
      </c>
      <c r="F10" s="11">
        <f>E10/SUM($E$3:$E$10)</f>
        <v>0.2</v>
      </c>
      <c r="G10" s="12">
        <v>6951.85</v>
      </c>
      <c r="H10" s="12">
        <f>G10*F10</f>
        <v>1390.3700000000001</v>
      </c>
      <c r="P10" s="53" t="s">
        <v>283</v>
      </c>
      <c r="Q10" s="41">
        <v>0.2</v>
      </c>
      <c r="R10" s="41">
        <v>0.2</v>
      </c>
      <c r="S10" s="41">
        <v>0.3</v>
      </c>
      <c r="T10" s="41">
        <v>0.1</v>
      </c>
      <c r="U10" s="41">
        <v>0.1</v>
      </c>
      <c r="V10" s="41">
        <v>0.1</v>
      </c>
      <c r="W10" s="41">
        <v>1</v>
      </c>
    </row>
    <row r="11" spans="1:23" ht="31.15" customHeight="1" x14ac:dyDescent="0.35">
      <c r="J11" s="79" t="s">
        <v>413</v>
      </c>
      <c r="K11" s="79"/>
      <c r="L11" s="79"/>
      <c r="M11" s="79"/>
      <c r="N11" s="79"/>
    </row>
    <row r="12" spans="1:23" x14ac:dyDescent="0.35">
      <c r="J12" s="8" t="s">
        <v>442</v>
      </c>
      <c r="K12" s="8" t="s">
        <v>248</v>
      </c>
      <c r="L12" s="8" t="s">
        <v>304</v>
      </c>
      <c r="M12" s="4" t="s">
        <v>302</v>
      </c>
      <c r="N12" s="4" t="s">
        <v>303</v>
      </c>
    </row>
    <row r="13" spans="1:23" x14ac:dyDescent="0.35">
      <c r="J13" s="30" t="s">
        <v>318</v>
      </c>
      <c r="K13" s="10">
        <v>3</v>
      </c>
      <c r="L13" s="11">
        <v>0.3</v>
      </c>
      <c r="M13" s="12">
        <v>8747.9333333333325</v>
      </c>
      <c r="N13" s="12">
        <f t="shared" ref="N13:N18" si="0">M13*L13</f>
        <v>2624.3799999999997</v>
      </c>
    </row>
    <row r="14" spans="1:23" x14ac:dyDescent="0.35">
      <c r="J14" s="30" t="s">
        <v>316</v>
      </c>
      <c r="K14" s="10">
        <v>2</v>
      </c>
      <c r="L14" s="11">
        <v>0.2</v>
      </c>
      <c r="M14" s="12">
        <v>13525.014999999999</v>
      </c>
      <c r="N14" s="12">
        <f t="shared" si="0"/>
        <v>2705.0030000000002</v>
      </c>
    </row>
    <row r="15" spans="1:23" x14ac:dyDescent="0.35">
      <c r="J15" s="30" t="s">
        <v>315</v>
      </c>
      <c r="K15" s="10">
        <v>2</v>
      </c>
      <c r="L15" s="11">
        <v>0.2</v>
      </c>
      <c r="M15" s="12">
        <v>10618.525</v>
      </c>
      <c r="N15" s="12">
        <f t="shared" si="0"/>
        <v>2123.7049999999999</v>
      </c>
    </row>
    <row r="16" spans="1:23" x14ac:dyDescent="0.35">
      <c r="J16" s="30" t="s">
        <v>323</v>
      </c>
      <c r="K16" s="10">
        <v>1</v>
      </c>
      <c r="L16" s="11">
        <v>0.1</v>
      </c>
      <c r="M16" s="12">
        <v>7700</v>
      </c>
      <c r="N16" s="12">
        <f t="shared" si="0"/>
        <v>770</v>
      </c>
    </row>
    <row r="17" spans="10:14" x14ac:dyDescent="0.35">
      <c r="J17" s="30" t="s">
        <v>320</v>
      </c>
      <c r="K17" s="10">
        <v>1</v>
      </c>
      <c r="L17" s="11">
        <v>0.1</v>
      </c>
      <c r="M17" s="12">
        <v>9103.7000000000007</v>
      </c>
      <c r="N17" s="12">
        <f t="shared" si="0"/>
        <v>910.37000000000012</v>
      </c>
    </row>
    <row r="18" spans="10:14" x14ac:dyDescent="0.35">
      <c r="J18" s="30" t="s">
        <v>313</v>
      </c>
      <c r="K18" s="10">
        <v>1</v>
      </c>
      <c r="L18" s="11">
        <v>0.1</v>
      </c>
      <c r="M18" s="12">
        <v>3672</v>
      </c>
      <c r="N18" s="12">
        <f t="shared" si="0"/>
        <v>367.20000000000005</v>
      </c>
    </row>
  </sheetData>
  <mergeCells count="9">
    <mergeCell ref="J11:N11"/>
    <mergeCell ref="A1:H1"/>
    <mergeCell ref="J1:L1"/>
    <mergeCell ref="P1:W1"/>
    <mergeCell ref="A5:A6"/>
    <mergeCell ref="E5:E6"/>
    <mergeCell ref="F5:F6"/>
    <mergeCell ref="G5:G6"/>
    <mergeCell ref="H5:H6"/>
  </mergeCells>
  <conditionalFormatting sqref="D3:D10">
    <cfRule type="colorScale" priority="9">
      <colorScale>
        <cfvo type="min"/>
        <cfvo type="max"/>
        <color rgb="FFFCFCFF"/>
        <color rgb="FFF8696B"/>
      </colorScale>
    </cfRule>
  </conditionalFormatting>
  <conditionalFormatting sqref="F3:F10">
    <cfRule type="colorScale" priority="8">
      <colorScale>
        <cfvo type="min"/>
        <cfvo type="max"/>
        <color rgb="FFFCFCFF"/>
        <color rgb="FFF8696B"/>
      </colorScale>
    </cfRule>
  </conditionalFormatting>
  <conditionalFormatting sqref="G3:G10">
    <cfRule type="colorScale" priority="7">
      <colorScale>
        <cfvo type="min"/>
        <cfvo type="max"/>
        <color rgb="FFFCFCFF"/>
        <color rgb="FFF8696B"/>
      </colorScale>
    </cfRule>
  </conditionalFormatting>
  <conditionalFormatting sqref="H3:H10">
    <cfRule type="colorScale" priority="6">
      <colorScale>
        <cfvo type="min"/>
        <cfvo type="max"/>
        <color rgb="FFFCFCFF"/>
        <color rgb="FFF8696B"/>
      </colorScale>
    </cfRule>
  </conditionalFormatting>
  <conditionalFormatting sqref="L3:L9">
    <cfRule type="colorScale" priority="5">
      <colorScale>
        <cfvo type="min"/>
        <cfvo type="max"/>
        <color rgb="FFFCFCFF"/>
        <color rgb="FFF8696B"/>
      </colorScale>
    </cfRule>
  </conditionalFormatting>
  <conditionalFormatting sqref="L13:L18">
    <cfRule type="colorScale" priority="4">
      <colorScale>
        <cfvo type="min"/>
        <cfvo type="max"/>
        <color rgb="FFFCFCFF"/>
        <color rgb="FFF8696B"/>
      </colorScale>
    </cfRule>
  </conditionalFormatting>
  <conditionalFormatting sqref="M13:M18">
    <cfRule type="colorScale" priority="3">
      <colorScale>
        <cfvo type="min"/>
        <cfvo type="max"/>
        <color rgb="FFFCFCFF"/>
        <color rgb="FFF8696B"/>
      </colorScale>
    </cfRule>
  </conditionalFormatting>
  <conditionalFormatting sqref="N13:N18">
    <cfRule type="colorScale" priority="2">
      <colorScale>
        <cfvo type="min"/>
        <cfvo type="max"/>
        <color rgb="FFFCFCFF"/>
        <color rgb="FFF8696B"/>
      </colorScale>
    </cfRule>
  </conditionalFormatting>
  <conditionalFormatting sqref="Q3:V9">
    <cfRule type="colorScale" priority="1">
      <colorScale>
        <cfvo type="min"/>
        <cfvo type="max"/>
        <color rgb="FFFCFCFF"/>
        <color rgb="FFF8696B"/>
      </colorScale>
    </cfRule>
  </conditionalFormatting>
  <pageMargins left="0.7" right="0.7" top="0.75" bottom="0.75" header="0.3" footer="0.3"/>
  <pageSetup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210"/>
  <sheetViews>
    <sheetView zoomScale="60" zoomScaleNormal="60" workbookViewId="0">
      <pane ySplit="2" topLeftCell="A163" activePane="bottomLeft" state="frozen"/>
      <selection pane="bottomLeft" activeCell="E194" sqref="E194"/>
    </sheetView>
  </sheetViews>
  <sheetFormatPr defaultRowHeight="14.5" x14ac:dyDescent="0.35"/>
  <cols>
    <col min="1" max="1" width="12.453125" customWidth="1"/>
    <col min="2" max="2" width="20.26953125" customWidth="1"/>
    <col min="3" max="3" width="16.54296875" customWidth="1"/>
    <col min="4" max="4" width="69.1796875" bestFit="1" customWidth="1"/>
    <col min="5" max="5" width="61.81640625" bestFit="1" customWidth="1"/>
    <col min="6" max="6" width="16.7265625" customWidth="1"/>
    <col min="7" max="7" width="20.26953125" customWidth="1"/>
    <col min="8" max="8" width="18.26953125" style="29" bestFit="1" customWidth="1"/>
    <col min="9" max="9" width="13.7265625" style="29" bestFit="1" customWidth="1"/>
    <col min="10" max="10" width="14.7265625" style="29" bestFit="1" customWidth="1"/>
    <col min="11" max="11" width="17.54296875" style="29" bestFit="1" customWidth="1"/>
    <col min="12" max="13" width="17.54296875" style="29" customWidth="1"/>
    <col min="14" max="14" width="28" bestFit="1" customWidth="1"/>
    <col min="15" max="15" width="23.7265625" bestFit="1" customWidth="1"/>
  </cols>
  <sheetData>
    <row r="1" spans="1:15" x14ac:dyDescent="0.35">
      <c r="H1" s="135" t="s">
        <v>420</v>
      </c>
      <c r="I1" s="135"/>
      <c r="J1" s="135"/>
      <c r="K1" s="135"/>
      <c r="L1" s="137" t="s">
        <v>421</v>
      </c>
      <c r="M1" s="137"/>
      <c r="N1" s="137"/>
      <c r="O1" s="137"/>
    </row>
    <row r="2" spans="1:15" x14ac:dyDescent="0.35">
      <c r="A2" t="s">
        <v>422</v>
      </c>
      <c r="B2" t="s">
        <v>423</v>
      </c>
      <c r="C2" t="s">
        <v>424</v>
      </c>
      <c r="D2" t="s">
        <v>238</v>
      </c>
      <c r="E2" t="s">
        <v>239</v>
      </c>
      <c r="F2" t="s">
        <v>437</v>
      </c>
      <c r="G2" t="s">
        <v>240</v>
      </c>
      <c r="H2" s="29" t="s">
        <v>425</v>
      </c>
      <c r="I2" s="29" t="s">
        <v>426</v>
      </c>
      <c r="J2" s="29" t="s">
        <v>427</v>
      </c>
      <c r="K2" s="29" t="s">
        <v>428</v>
      </c>
      <c r="L2" t="s">
        <v>429</v>
      </c>
      <c r="M2" t="s">
        <v>430</v>
      </c>
      <c r="N2" t="s">
        <v>431</v>
      </c>
      <c r="O2" s="29" t="s">
        <v>432</v>
      </c>
    </row>
    <row r="3" spans="1:15" x14ac:dyDescent="0.35">
      <c r="A3" t="s">
        <v>433</v>
      </c>
      <c r="B3">
        <v>258</v>
      </c>
      <c r="C3" s="44">
        <v>0.16165413533834586</v>
      </c>
      <c r="D3" t="s">
        <v>264</v>
      </c>
      <c r="E3" t="s">
        <v>28</v>
      </c>
      <c r="F3" s="44">
        <v>4.6511627906976744E-2</v>
      </c>
      <c r="G3">
        <v>12</v>
      </c>
      <c r="H3" s="29">
        <v>2600</v>
      </c>
      <c r="I3" s="29">
        <v>28387.908333333336</v>
      </c>
      <c r="J3" s="29">
        <v>101544.4</v>
      </c>
      <c r="K3" s="29">
        <f>Table3[[#This Row],[Most Likely]]*Table3[[#This Row],[% Specific Cause]]*Table3[[#This Row],[% Generic Cause]]</f>
        <v>213.44291979949875</v>
      </c>
      <c r="L3" s="67">
        <v>3</v>
      </c>
      <c r="M3" s="67">
        <v>134.42857142857142</v>
      </c>
      <c r="N3" s="67">
        <v>365</v>
      </c>
      <c r="O3" s="25">
        <f>Table3[[#This Row],[Average Time Granted (days)]]*Table3[[#This Row],[% Specific Cause]]*Table3[[#This Row],[% Generic Cause]]</f>
        <v>1.0107411385606873</v>
      </c>
    </row>
    <row r="4" spans="1:15" x14ac:dyDescent="0.35">
      <c r="A4" t="s">
        <v>433</v>
      </c>
      <c r="B4">
        <v>258</v>
      </c>
      <c r="C4" s="44">
        <v>0.16165413533834586</v>
      </c>
      <c r="D4" t="s">
        <v>264</v>
      </c>
      <c r="E4" t="s">
        <v>29</v>
      </c>
      <c r="F4" s="44">
        <v>0.27519379844961239</v>
      </c>
      <c r="G4">
        <v>71</v>
      </c>
      <c r="H4" s="29">
        <v>564.26</v>
      </c>
      <c r="I4" s="29">
        <v>45016.66874999999</v>
      </c>
      <c r="J4" s="29">
        <v>718607</v>
      </c>
      <c r="K4" s="29">
        <f>Table3[[#This Row],[Most Likely]]*Table3[[#This Row],[% Specific Cause]]*Table3[[#This Row],[% Generic Cause]]</f>
        <v>2002.6212288533827</v>
      </c>
      <c r="L4" s="67">
        <v>1</v>
      </c>
      <c r="M4" s="67">
        <v>56.142857142857146</v>
      </c>
      <c r="N4" s="67">
        <v>269</v>
      </c>
      <c r="O4" s="25">
        <f>Table3[[#This Row],[Average Time Granted (days)]]*Table3[[#This Row],[% Specific Cause]]*Table3[[#This Row],[% Generic Cause]]</f>
        <v>2.4975832438238452</v>
      </c>
    </row>
    <row r="5" spans="1:15" x14ac:dyDescent="0.35">
      <c r="A5" t="s">
        <v>433</v>
      </c>
      <c r="B5">
        <v>258</v>
      </c>
      <c r="C5" s="44">
        <v>0.16165413533834586</v>
      </c>
      <c r="D5" t="s">
        <v>264</v>
      </c>
      <c r="E5" t="s">
        <v>30</v>
      </c>
      <c r="F5" s="44">
        <v>0.66666666666666663</v>
      </c>
      <c r="G5">
        <v>172</v>
      </c>
      <c r="H5" s="29">
        <v>308</v>
      </c>
      <c r="I5" s="29">
        <v>78938.146808510646</v>
      </c>
      <c r="J5" s="29">
        <v>851737.48</v>
      </c>
      <c r="K5" s="29">
        <f>Table3[[#This Row],[Most Likely]]*Table3[[#This Row],[% Specific Cause]]*Table3[[#This Row],[% Generic Cause]]</f>
        <v>8507.1185783607962</v>
      </c>
      <c r="L5" s="67">
        <v>1</v>
      </c>
      <c r="M5" s="67">
        <v>49.529411764705884</v>
      </c>
      <c r="N5" s="67">
        <v>556</v>
      </c>
      <c r="O5" s="25">
        <f>Table3[[#This Row],[Average Time Granted (days)]]*Table3[[#This Row],[% Specific Cause]]*Table3[[#This Row],[% Generic Cause]]</f>
        <v>5.3377561550936159</v>
      </c>
    </row>
    <row r="6" spans="1:15" x14ac:dyDescent="0.35">
      <c r="A6" t="s">
        <v>433</v>
      </c>
      <c r="B6">
        <v>258</v>
      </c>
      <c r="C6" s="44">
        <v>0.16165413533834586</v>
      </c>
      <c r="D6" t="s">
        <v>264</v>
      </c>
      <c r="E6" t="s">
        <v>31</v>
      </c>
      <c r="F6" s="44">
        <v>1.1627906976744186E-2</v>
      </c>
      <c r="G6">
        <v>3</v>
      </c>
      <c r="H6" s="29">
        <v>0</v>
      </c>
      <c r="I6" s="29">
        <v>0</v>
      </c>
      <c r="J6" s="29">
        <v>0</v>
      </c>
      <c r="K6" s="29">
        <f>Table3[[#This Row],[Most Likely]]*Table3[[#This Row],[% Specific Cause]]*Table3[[#This Row],[% Generic Cause]]</f>
        <v>0</v>
      </c>
      <c r="L6" s="67">
        <v>1</v>
      </c>
      <c r="M6" s="67">
        <v>4.333333333333333</v>
      </c>
      <c r="N6" s="67">
        <v>10</v>
      </c>
      <c r="O6" s="25">
        <f>Table3[[#This Row],[Average Time Granted (days)]]*Table3[[#This Row],[% Specific Cause]]*Table3[[#This Row],[% Generic Cause]]</f>
        <v>8.1453634085213028E-3</v>
      </c>
    </row>
    <row r="7" spans="1:15" x14ac:dyDescent="0.35">
      <c r="A7" t="s">
        <v>433</v>
      </c>
      <c r="B7">
        <v>235</v>
      </c>
      <c r="C7" s="44">
        <v>0.14724310776942356</v>
      </c>
      <c r="D7" t="s">
        <v>266</v>
      </c>
      <c r="E7" t="s">
        <v>33</v>
      </c>
      <c r="F7" s="44">
        <v>0.30638297872340425</v>
      </c>
      <c r="G7">
        <v>72</v>
      </c>
      <c r="H7" s="29">
        <v>726.43</v>
      </c>
      <c r="I7" s="29">
        <v>229540.26642857143</v>
      </c>
      <c r="J7" s="29">
        <v>2983542.8</v>
      </c>
      <c r="K7" s="29">
        <f>Table3[[#This Row],[Most Likely]]*Table3[[#This Row],[% Specific Cause]]*Table3[[#This Row],[% Generic Cause]]</f>
        <v>10355.199989258861</v>
      </c>
      <c r="L7" s="67">
        <v>1</v>
      </c>
      <c r="M7" s="67">
        <v>91.761194029850742</v>
      </c>
      <c r="N7" s="67">
        <v>636</v>
      </c>
      <c r="O7" s="25">
        <f>Table3[[#This Row],[Average Time Granted (days)]]*Table3[[#This Row],[% Specific Cause]]*Table3[[#This Row],[% Generic Cause]]</f>
        <v>4.1396027381887555</v>
      </c>
    </row>
    <row r="8" spans="1:15" x14ac:dyDescent="0.35">
      <c r="A8" t="s">
        <v>433</v>
      </c>
      <c r="B8">
        <v>235</v>
      </c>
      <c r="C8" s="44">
        <v>0.14724310776942356</v>
      </c>
      <c r="D8" t="s">
        <v>266</v>
      </c>
      <c r="E8" t="s">
        <v>34</v>
      </c>
      <c r="F8" s="44">
        <v>0.69361702127659575</v>
      </c>
      <c r="G8">
        <v>163</v>
      </c>
      <c r="H8" s="29">
        <v>1514.08</v>
      </c>
      <c r="I8" s="29">
        <v>141029.14666666667</v>
      </c>
      <c r="J8" s="29">
        <v>2250000</v>
      </c>
      <c r="K8" s="29">
        <f>Table3[[#This Row],[Most Likely]]*Table3[[#This Row],[% Specific Cause]]*Table3[[#This Row],[% Generic Cause]]</f>
        <v>14403.352698412698</v>
      </c>
      <c r="L8" s="67">
        <v>1</v>
      </c>
      <c r="M8" s="67">
        <v>97.345070422535215</v>
      </c>
      <c r="N8" s="67">
        <v>860</v>
      </c>
      <c r="O8" s="25">
        <f>Table3[[#This Row],[Average Time Granted (days)]]*Table3[[#This Row],[% Specific Cause]]*Table3[[#This Row],[% Generic Cause]]</f>
        <v>9.9418837586925068</v>
      </c>
    </row>
    <row r="9" spans="1:15" x14ac:dyDescent="0.35">
      <c r="A9" t="s">
        <v>433</v>
      </c>
      <c r="B9">
        <v>141</v>
      </c>
      <c r="C9" s="44">
        <v>8.834586466165413E-2</v>
      </c>
      <c r="D9" t="s">
        <v>268</v>
      </c>
      <c r="E9" t="s">
        <v>36</v>
      </c>
      <c r="F9" s="44">
        <v>1.4184397163120567E-2</v>
      </c>
      <c r="G9">
        <v>2</v>
      </c>
      <c r="H9" s="29">
        <v>0</v>
      </c>
      <c r="I9" s="29">
        <v>0</v>
      </c>
      <c r="J9" s="29">
        <v>0</v>
      </c>
      <c r="K9" s="29">
        <f>Table3[[#This Row],[Most Likely]]*Table3[[#This Row],[% Specific Cause]]*Table3[[#This Row],[% Generic Cause]]</f>
        <v>0</v>
      </c>
      <c r="L9" s="67">
        <v>5</v>
      </c>
      <c r="M9" s="67">
        <v>44</v>
      </c>
      <c r="N9" s="67">
        <v>83</v>
      </c>
      <c r="O9" s="25">
        <f>Table3[[#This Row],[Average Time Granted (days)]]*Table3[[#This Row],[% Specific Cause]]*Table3[[#This Row],[% Generic Cause]]</f>
        <v>5.5137844611528819E-2</v>
      </c>
    </row>
    <row r="10" spans="1:15" x14ac:dyDescent="0.35">
      <c r="A10" t="s">
        <v>433</v>
      </c>
      <c r="B10">
        <v>141</v>
      </c>
      <c r="C10" s="44">
        <v>8.834586466165413E-2</v>
      </c>
      <c r="D10" t="s">
        <v>268</v>
      </c>
      <c r="E10" t="s">
        <v>37</v>
      </c>
      <c r="F10" s="44">
        <v>7.0921985815602835E-3</v>
      </c>
      <c r="G10">
        <v>1</v>
      </c>
      <c r="H10" s="29">
        <v>0</v>
      </c>
      <c r="I10" s="29">
        <v>0</v>
      </c>
      <c r="J10" s="29">
        <v>0</v>
      </c>
      <c r="K10" s="29">
        <f>Table3[[#This Row],[Most Likely]]*Table3[[#This Row],[% Specific Cause]]*Table3[[#This Row],[% Generic Cause]]</f>
        <v>0</v>
      </c>
      <c r="L10" s="67">
        <v>17</v>
      </c>
      <c r="M10" s="67">
        <v>17</v>
      </c>
      <c r="N10" s="67">
        <v>17</v>
      </c>
      <c r="O10" s="25">
        <f>Table3[[#This Row],[Average Time Granted (days)]]*Table3[[#This Row],[% Specific Cause]]*Table3[[#This Row],[% Generic Cause]]</f>
        <v>1.0651629072681704E-2</v>
      </c>
    </row>
    <row r="11" spans="1:15" x14ac:dyDescent="0.35">
      <c r="A11" t="s">
        <v>433</v>
      </c>
      <c r="B11">
        <v>141</v>
      </c>
      <c r="C11" s="44">
        <v>8.834586466165413E-2</v>
      </c>
      <c r="D11" t="s">
        <v>268</v>
      </c>
      <c r="E11" t="s">
        <v>38</v>
      </c>
      <c r="F11" s="44">
        <v>0.94326241134751776</v>
      </c>
      <c r="G11">
        <v>133</v>
      </c>
      <c r="H11" s="29">
        <v>3300</v>
      </c>
      <c r="I11" s="29">
        <v>47677.08666666667</v>
      </c>
      <c r="J11" s="29">
        <v>132293.20000000001</v>
      </c>
      <c r="K11" s="29">
        <f>Table3[[#This Row],[Most Likely]]*Table3[[#This Row],[% Specific Cause]]*Table3[[#This Row],[% Generic Cause]]</f>
        <v>3973.090555555556</v>
      </c>
      <c r="L11" s="67">
        <v>1</v>
      </c>
      <c r="M11" s="67">
        <v>25.732824427480917</v>
      </c>
      <c r="N11" s="67">
        <v>393</v>
      </c>
      <c r="O11" s="25">
        <f>Table3[[#This Row],[Average Time Granted (days)]]*Table3[[#This Row],[% Specific Cause]]*Table3[[#This Row],[% Generic Cause]]</f>
        <v>2.1444020356234099</v>
      </c>
    </row>
    <row r="12" spans="1:15" x14ac:dyDescent="0.35">
      <c r="A12" t="s">
        <v>433</v>
      </c>
      <c r="B12">
        <v>141</v>
      </c>
      <c r="C12" s="44">
        <v>8.834586466165413E-2</v>
      </c>
      <c r="D12" t="s">
        <v>268</v>
      </c>
      <c r="E12" t="s">
        <v>277</v>
      </c>
      <c r="F12" s="44">
        <v>7.0921985815602835E-3</v>
      </c>
      <c r="G12">
        <v>1</v>
      </c>
      <c r="H12" s="29">
        <v>0</v>
      </c>
      <c r="I12" s="29">
        <v>0</v>
      </c>
      <c r="J12" s="29">
        <v>0</v>
      </c>
      <c r="K12" s="29">
        <f>Table3[[#This Row],[Most Likely]]*Table3[[#This Row],[% Specific Cause]]*Table3[[#This Row],[% Generic Cause]]</f>
        <v>0</v>
      </c>
      <c r="L12" s="67">
        <v>92</v>
      </c>
      <c r="M12" s="67">
        <v>92</v>
      </c>
      <c r="N12" s="67">
        <v>92</v>
      </c>
      <c r="O12" s="25">
        <f>Table3[[#This Row],[Average Time Granted (days)]]*Table3[[#This Row],[% Specific Cause]]*Table3[[#This Row],[% Generic Cause]]</f>
        <v>5.7644110275689213E-2</v>
      </c>
    </row>
    <row r="13" spans="1:15" x14ac:dyDescent="0.35">
      <c r="A13" t="s">
        <v>433</v>
      </c>
      <c r="B13">
        <v>141</v>
      </c>
      <c r="C13" s="44">
        <v>8.834586466165413E-2</v>
      </c>
      <c r="D13" t="s">
        <v>268</v>
      </c>
      <c r="E13" t="s">
        <v>40</v>
      </c>
      <c r="F13" s="44">
        <v>1.4184397163120567E-2</v>
      </c>
      <c r="G13">
        <v>2</v>
      </c>
      <c r="H13" s="29">
        <v>8411</v>
      </c>
      <c r="I13" s="29">
        <v>8411</v>
      </c>
      <c r="J13" s="29">
        <v>8411</v>
      </c>
      <c r="K13" s="29">
        <f>Table3[[#This Row],[Most Likely]]*Table3[[#This Row],[% Specific Cause]]*Table3[[#This Row],[% Generic Cause]]</f>
        <v>10.540100250626566</v>
      </c>
      <c r="L13" s="67">
        <v>156</v>
      </c>
      <c r="M13" s="67">
        <v>156</v>
      </c>
      <c r="N13" s="67">
        <v>156</v>
      </c>
      <c r="O13" s="25">
        <f>Table3[[#This Row],[Average Time Granted (days)]]*Table3[[#This Row],[% Specific Cause]]*Table3[[#This Row],[% Generic Cause]]</f>
        <v>0.19548872180451127</v>
      </c>
    </row>
    <row r="14" spans="1:15" x14ac:dyDescent="0.35">
      <c r="A14" t="s">
        <v>433</v>
      </c>
      <c r="B14">
        <v>141</v>
      </c>
      <c r="C14" s="44">
        <v>8.834586466165413E-2</v>
      </c>
      <c r="D14" t="s">
        <v>268</v>
      </c>
      <c r="E14" t="s">
        <v>41</v>
      </c>
      <c r="F14" s="44">
        <v>7.0921985815602835E-3</v>
      </c>
      <c r="G14">
        <v>1</v>
      </c>
      <c r="H14" s="29">
        <v>3948.72</v>
      </c>
      <c r="I14" s="29">
        <v>3948.72</v>
      </c>
      <c r="J14" s="29">
        <v>3948.72</v>
      </c>
      <c r="K14" s="29">
        <f>Table3[[#This Row],[Most Likely]]*Table3[[#This Row],[% Specific Cause]]*Table3[[#This Row],[% Generic Cause]]</f>
        <v>2.4741353383458642</v>
      </c>
      <c r="L14" s="67">
        <v>0</v>
      </c>
      <c r="M14" s="67">
        <v>0</v>
      </c>
      <c r="N14" s="67">
        <v>0</v>
      </c>
      <c r="O14" s="25">
        <f>Table3[[#This Row],[Average Time Granted (days)]]*Table3[[#This Row],[% Specific Cause]]*Table3[[#This Row],[% Generic Cause]]</f>
        <v>0</v>
      </c>
    </row>
    <row r="15" spans="1:15" x14ac:dyDescent="0.35">
      <c r="A15" t="s">
        <v>433</v>
      </c>
      <c r="B15">
        <v>141</v>
      </c>
      <c r="C15" s="44">
        <v>8.834586466165413E-2</v>
      </c>
      <c r="D15" t="s">
        <v>268</v>
      </c>
      <c r="E15" t="s">
        <v>42</v>
      </c>
      <c r="F15" s="44">
        <v>7.0921985815602835E-3</v>
      </c>
      <c r="G15">
        <v>1</v>
      </c>
      <c r="H15" s="29">
        <v>0</v>
      </c>
      <c r="I15" s="29">
        <v>0</v>
      </c>
      <c r="J15" s="29">
        <v>0</v>
      </c>
      <c r="K15" s="29">
        <f>Table3[[#This Row],[Most Likely]]*Table3[[#This Row],[% Specific Cause]]*Table3[[#This Row],[% Generic Cause]]</f>
        <v>0</v>
      </c>
      <c r="L15" s="67">
        <v>7</v>
      </c>
      <c r="M15" s="67">
        <v>7</v>
      </c>
      <c r="N15" s="67">
        <v>7</v>
      </c>
      <c r="O15" s="25">
        <f>Table3[[#This Row],[Average Time Granted (days)]]*Table3[[#This Row],[% Specific Cause]]*Table3[[#This Row],[% Generic Cause]]</f>
        <v>4.3859649122807015E-3</v>
      </c>
    </row>
    <row r="16" spans="1:15" x14ac:dyDescent="0.35">
      <c r="A16" t="s">
        <v>433</v>
      </c>
      <c r="B16">
        <v>141</v>
      </c>
      <c r="C16" s="44">
        <v>8.834586466165413E-2</v>
      </c>
      <c r="D16" t="s">
        <v>280</v>
      </c>
      <c r="E16" t="s">
        <v>44</v>
      </c>
      <c r="F16" s="44">
        <v>7.8014184397163122E-2</v>
      </c>
      <c r="G16">
        <v>11</v>
      </c>
      <c r="H16" s="29">
        <v>0</v>
      </c>
      <c r="I16" s="29">
        <v>0</v>
      </c>
      <c r="J16" s="29">
        <v>0</v>
      </c>
      <c r="K16" s="29">
        <f>Table3[[#This Row],[Most Likely]]*Table3[[#This Row],[% Specific Cause]]*Table3[[#This Row],[% Generic Cause]]</f>
        <v>0</v>
      </c>
      <c r="L16" s="67">
        <v>1</v>
      </c>
      <c r="M16" s="67">
        <v>178.81818181818181</v>
      </c>
      <c r="N16" s="67">
        <v>862</v>
      </c>
      <c r="O16" s="25">
        <f>Table3[[#This Row],[Average Time Granted (days)]]*Table3[[#This Row],[% Specific Cause]]*Table3[[#This Row],[% Generic Cause]]</f>
        <v>1.2324561403508771</v>
      </c>
    </row>
    <row r="17" spans="1:15" x14ac:dyDescent="0.35">
      <c r="A17" t="s">
        <v>433</v>
      </c>
      <c r="B17">
        <v>141</v>
      </c>
      <c r="C17" s="44">
        <v>8.834586466165413E-2</v>
      </c>
      <c r="D17" t="s">
        <v>280</v>
      </c>
      <c r="E17" t="s">
        <v>45</v>
      </c>
      <c r="F17" s="44">
        <v>8.5106382978723402E-2</v>
      </c>
      <c r="G17">
        <v>12</v>
      </c>
      <c r="H17" s="29">
        <v>3739</v>
      </c>
      <c r="I17" s="29">
        <v>3739</v>
      </c>
      <c r="J17" s="29">
        <v>3739</v>
      </c>
      <c r="K17" s="29">
        <f>Table3[[#This Row],[Most Likely]]*Table3[[#This Row],[% Specific Cause]]*Table3[[#This Row],[% Generic Cause]]</f>
        <v>28.112781954887215</v>
      </c>
      <c r="L17" s="67">
        <v>2</v>
      </c>
      <c r="M17" s="67">
        <v>32.727272727272727</v>
      </c>
      <c r="N17" s="67">
        <v>122</v>
      </c>
      <c r="O17" s="25">
        <f>Table3[[#This Row],[Average Time Granted (days)]]*Table3[[#This Row],[% Specific Cause]]*Table3[[#This Row],[% Generic Cause]]</f>
        <v>0.24606971975393027</v>
      </c>
    </row>
    <row r="18" spans="1:15" x14ac:dyDescent="0.35">
      <c r="A18" t="s">
        <v>433</v>
      </c>
      <c r="B18">
        <v>141</v>
      </c>
      <c r="C18" s="44">
        <v>8.834586466165413E-2</v>
      </c>
      <c r="D18" t="s">
        <v>280</v>
      </c>
      <c r="E18" t="s">
        <v>46</v>
      </c>
      <c r="F18" s="44">
        <v>2.1276595744680851E-2</v>
      </c>
      <c r="G18">
        <v>3</v>
      </c>
      <c r="H18" s="29">
        <v>63937</v>
      </c>
      <c r="I18" s="29">
        <v>63937</v>
      </c>
      <c r="J18" s="29">
        <v>63937</v>
      </c>
      <c r="K18" s="29">
        <f>Table3[[#This Row],[Most Likely]]*Table3[[#This Row],[% Specific Cause]]*Table3[[#This Row],[% Generic Cause]]</f>
        <v>120.18233082706766</v>
      </c>
      <c r="L18" s="67">
        <v>3</v>
      </c>
      <c r="M18" s="67">
        <v>15</v>
      </c>
      <c r="N18" s="67">
        <v>27</v>
      </c>
      <c r="O18" s="25">
        <f>Table3[[#This Row],[Average Time Granted (days)]]*Table3[[#This Row],[% Specific Cause]]*Table3[[#This Row],[% Generic Cause]]</f>
        <v>2.819548872180451E-2</v>
      </c>
    </row>
    <row r="19" spans="1:15" x14ac:dyDescent="0.35">
      <c r="A19" t="s">
        <v>433</v>
      </c>
      <c r="B19">
        <v>141</v>
      </c>
      <c r="C19" s="44">
        <v>8.834586466165413E-2</v>
      </c>
      <c r="D19" t="s">
        <v>280</v>
      </c>
      <c r="E19" t="s">
        <v>47</v>
      </c>
      <c r="F19" s="44">
        <v>7.0921985815602835E-3</v>
      </c>
      <c r="G19">
        <v>1</v>
      </c>
      <c r="H19" s="29">
        <v>1430000</v>
      </c>
      <c r="I19" s="29">
        <v>1430000</v>
      </c>
      <c r="J19" s="29">
        <v>1430000</v>
      </c>
      <c r="K19" s="29">
        <f>Table3[[#This Row],[Most Likely]]*Table3[[#This Row],[% Specific Cause]]*Table3[[#This Row],[% Generic Cause]]</f>
        <v>895.98997493734328</v>
      </c>
      <c r="L19" s="67">
        <v>0</v>
      </c>
      <c r="M19" s="67">
        <v>0</v>
      </c>
      <c r="N19" s="67">
        <v>0</v>
      </c>
      <c r="O19" s="25">
        <f>Table3[[#This Row],[Average Time Granted (days)]]*Table3[[#This Row],[% Specific Cause]]*Table3[[#This Row],[% Generic Cause]]</f>
        <v>0</v>
      </c>
    </row>
    <row r="20" spans="1:15" x14ac:dyDescent="0.35">
      <c r="A20" t="s">
        <v>433</v>
      </c>
      <c r="B20">
        <v>141</v>
      </c>
      <c r="C20" s="44">
        <v>8.834586466165413E-2</v>
      </c>
      <c r="D20" t="s">
        <v>280</v>
      </c>
      <c r="E20" t="s">
        <v>48</v>
      </c>
      <c r="F20" s="44">
        <v>2.1276595744680851E-2</v>
      </c>
      <c r="G20">
        <v>3</v>
      </c>
      <c r="H20" s="29">
        <v>6937.67</v>
      </c>
      <c r="I20" s="29">
        <v>6937.67</v>
      </c>
      <c r="J20" s="29">
        <v>6937.67</v>
      </c>
      <c r="K20" s="29">
        <f>Table3[[#This Row],[Most Likely]]*Table3[[#This Row],[% Specific Cause]]*Table3[[#This Row],[% Generic Cause]]</f>
        <v>13.040733082706765</v>
      </c>
      <c r="L20" s="67">
        <v>3</v>
      </c>
      <c r="M20" s="67">
        <v>5.5</v>
      </c>
      <c r="N20" s="67">
        <v>8</v>
      </c>
      <c r="O20" s="25">
        <f>Table3[[#This Row],[Average Time Granted (days)]]*Table3[[#This Row],[% Specific Cause]]*Table3[[#This Row],[% Generic Cause]]</f>
        <v>1.0338345864661654E-2</v>
      </c>
    </row>
    <row r="21" spans="1:15" x14ac:dyDescent="0.35">
      <c r="A21" t="s">
        <v>433</v>
      </c>
      <c r="B21">
        <v>141</v>
      </c>
      <c r="C21" s="44">
        <v>8.834586466165413E-2</v>
      </c>
      <c r="D21" t="s">
        <v>280</v>
      </c>
      <c r="E21" t="s">
        <v>49</v>
      </c>
      <c r="F21" s="44">
        <v>0.2978723404255319</v>
      </c>
      <c r="G21">
        <v>42</v>
      </c>
      <c r="H21" s="29">
        <v>0</v>
      </c>
      <c r="I21" s="29">
        <v>0</v>
      </c>
      <c r="J21" s="29">
        <v>0</v>
      </c>
      <c r="K21" s="29">
        <f>Table3[[#This Row],[Most Likely]]*Table3[[#This Row],[% Specific Cause]]*Table3[[#This Row],[% Generic Cause]]</f>
        <v>0</v>
      </c>
      <c r="L21" s="67">
        <v>2</v>
      </c>
      <c r="M21" s="67">
        <v>10.380952380952381</v>
      </c>
      <c r="N21" s="67">
        <v>50</v>
      </c>
      <c r="O21" s="25">
        <f>Table3[[#This Row],[Average Time Granted (days)]]*Table3[[#This Row],[% Specific Cause]]*Table3[[#This Row],[% Generic Cause]]</f>
        <v>0.27318295739348369</v>
      </c>
    </row>
    <row r="22" spans="1:15" x14ac:dyDescent="0.35">
      <c r="A22" t="s">
        <v>433</v>
      </c>
      <c r="B22">
        <v>141</v>
      </c>
      <c r="C22" s="44">
        <v>8.834586466165413E-2</v>
      </c>
      <c r="D22" t="s">
        <v>280</v>
      </c>
      <c r="E22" t="s">
        <v>50</v>
      </c>
      <c r="F22" s="44">
        <v>7.0921985815602842E-2</v>
      </c>
      <c r="G22">
        <v>10</v>
      </c>
      <c r="H22" s="29">
        <v>0</v>
      </c>
      <c r="I22" s="29">
        <v>0</v>
      </c>
      <c r="J22" s="29">
        <v>0</v>
      </c>
      <c r="K22" s="29">
        <f>Table3[[#This Row],[Most Likely]]*Table3[[#This Row],[% Specific Cause]]*Table3[[#This Row],[% Generic Cause]]</f>
        <v>0</v>
      </c>
      <c r="L22" s="67">
        <v>1</v>
      </c>
      <c r="M22" s="67">
        <v>19.399999999999999</v>
      </c>
      <c r="N22" s="67">
        <v>120</v>
      </c>
      <c r="O22" s="25">
        <f>Table3[[#This Row],[Average Time Granted (days)]]*Table3[[#This Row],[% Specific Cause]]*Table3[[#This Row],[% Generic Cause]]</f>
        <v>0.12155388471177944</v>
      </c>
    </row>
    <row r="23" spans="1:15" x14ac:dyDescent="0.35">
      <c r="A23" t="s">
        <v>433</v>
      </c>
      <c r="B23">
        <v>141</v>
      </c>
      <c r="C23" s="44">
        <v>8.834586466165413E-2</v>
      </c>
      <c r="D23" t="s">
        <v>280</v>
      </c>
      <c r="E23" t="s">
        <v>51</v>
      </c>
      <c r="F23" s="44">
        <v>7.0921985815602835E-3</v>
      </c>
      <c r="G23">
        <v>1</v>
      </c>
      <c r="H23" s="29">
        <v>20000</v>
      </c>
      <c r="I23" s="29">
        <v>20000</v>
      </c>
      <c r="J23" s="29">
        <v>20000</v>
      </c>
      <c r="K23" s="29">
        <f>Table3[[#This Row],[Most Likely]]*Table3[[#This Row],[% Specific Cause]]*Table3[[#This Row],[% Generic Cause]]</f>
        <v>12.531328320802004</v>
      </c>
      <c r="L23" s="67">
        <v>0</v>
      </c>
      <c r="M23" s="67">
        <v>0</v>
      </c>
      <c r="N23" s="67">
        <v>0</v>
      </c>
      <c r="O23" s="25">
        <f>Table3[[#This Row],[Average Time Granted (days)]]*Table3[[#This Row],[% Specific Cause]]*Table3[[#This Row],[% Generic Cause]]</f>
        <v>0</v>
      </c>
    </row>
    <row r="24" spans="1:15" x14ac:dyDescent="0.35">
      <c r="A24" t="s">
        <v>433</v>
      </c>
      <c r="B24">
        <v>141</v>
      </c>
      <c r="C24" s="44">
        <v>8.834586466165413E-2</v>
      </c>
      <c r="D24" t="s">
        <v>280</v>
      </c>
      <c r="E24" t="s">
        <v>52</v>
      </c>
      <c r="F24" s="44">
        <v>9.2198581560283682E-2</v>
      </c>
      <c r="G24">
        <v>13</v>
      </c>
      <c r="H24" s="29">
        <v>750</v>
      </c>
      <c r="I24" s="29">
        <v>81687.632500000007</v>
      </c>
      <c r="J24" s="29">
        <v>216768.79</v>
      </c>
      <c r="K24" s="29">
        <f>Table3[[#This Row],[Most Likely]]*Table3[[#This Row],[% Specific Cause]]*Table3[[#This Row],[% Generic Cause]]</f>
        <v>665.37545269423549</v>
      </c>
      <c r="L24" s="67">
        <v>2</v>
      </c>
      <c r="M24" s="67">
        <v>65.416666666666671</v>
      </c>
      <c r="N24" s="67">
        <v>205</v>
      </c>
      <c r="O24" s="25">
        <f>Table3[[#This Row],[Average Time Granted (days)]]*Table3[[#This Row],[% Specific Cause]]*Table3[[#This Row],[% Generic Cause]]</f>
        <v>0.53284252297410184</v>
      </c>
    </row>
    <row r="25" spans="1:15" x14ac:dyDescent="0.35">
      <c r="A25" t="s">
        <v>433</v>
      </c>
      <c r="B25">
        <v>141</v>
      </c>
      <c r="C25" s="44">
        <v>8.834586466165413E-2</v>
      </c>
      <c r="D25" t="s">
        <v>280</v>
      </c>
      <c r="E25" t="s">
        <v>53</v>
      </c>
      <c r="F25" s="44">
        <v>6.3829787234042548E-2</v>
      </c>
      <c r="G25">
        <v>9</v>
      </c>
      <c r="H25" s="29">
        <v>35940.43</v>
      </c>
      <c r="I25" s="29">
        <v>41288.634999999995</v>
      </c>
      <c r="J25" s="29">
        <v>46636.84</v>
      </c>
      <c r="K25" s="29">
        <f>Table3[[#This Row],[Most Likely]]*Table3[[#This Row],[% Specific Cause]]*Table3[[#This Row],[% Generic Cause]]</f>
        <v>232.83064849624054</v>
      </c>
      <c r="L25" s="67">
        <v>8</v>
      </c>
      <c r="M25" s="67">
        <v>64.571428571428569</v>
      </c>
      <c r="N25" s="67">
        <v>180</v>
      </c>
      <c r="O25" s="25">
        <f>Table3[[#This Row],[Average Time Granted (days)]]*Table3[[#This Row],[% Specific Cause]]*Table3[[#This Row],[% Generic Cause]]</f>
        <v>0.36412459720730395</v>
      </c>
    </row>
    <row r="26" spans="1:15" x14ac:dyDescent="0.35">
      <c r="A26" t="s">
        <v>433</v>
      </c>
      <c r="B26">
        <v>141</v>
      </c>
      <c r="C26" s="44">
        <v>8.834586466165413E-2</v>
      </c>
      <c r="D26" t="s">
        <v>280</v>
      </c>
      <c r="E26" t="s">
        <v>54</v>
      </c>
      <c r="F26" s="44">
        <v>0.14184397163120568</v>
      </c>
      <c r="G26">
        <v>20</v>
      </c>
      <c r="H26" s="29">
        <v>86033.59</v>
      </c>
      <c r="I26" s="29">
        <v>86033.59</v>
      </c>
      <c r="J26" s="29">
        <v>86033.59</v>
      </c>
      <c r="K26" s="29">
        <f>Table3[[#This Row],[Most Likely]]*Table3[[#This Row],[% Specific Cause]]*Table3[[#This Row],[% Generic Cause]]</f>
        <v>1078.1151629072681</v>
      </c>
      <c r="L26" s="67">
        <v>1</v>
      </c>
      <c r="M26" s="67">
        <v>15.631578947368421</v>
      </c>
      <c r="N26" s="67">
        <v>90</v>
      </c>
      <c r="O26" s="25">
        <f>Table3[[#This Row],[Average Time Granted (days)]]*Table3[[#This Row],[% Specific Cause]]*Table3[[#This Row],[% Generic Cause]]</f>
        <v>0.19588444796201029</v>
      </c>
    </row>
    <row r="27" spans="1:15" x14ac:dyDescent="0.35">
      <c r="A27" t="s">
        <v>433</v>
      </c>
      <c r="B27">
        <v>141</v>
      </c>
      <c r="C27" s="44">
        <v>8.834586466165413E-2</v>
      </c>
      <c r="D27" t="s">
        <v>280</v>
      </c>
      <c r="E27" t="s">
        <v>55</v>
      </c>
      <c r="F27" s="44">
        <v>0.11347517730496454</v>
      </c>
      <c r="G27">
        <v>16</v>
      </c>
      <c r="H27" s="29">
        <v>547.44000000000005</v>
      </c>
      <c r="I27" s="29">
        <v>16494.556666666667</v>
      </c>
      <c r="J27" s="29">
        <v>41757.019999999997</v>
      </c>
      <c r="K27" s="29">
        <f>Table3[[#This Row],[Most Likely]]*Table3[[#This Row],[% Specific Cause]]*Table3[[#This Row],[% Generic Cause]]</f>
        <v>165.3589640768588</v>
      </c>
      <c r="L27" s="67">
        <v>1</v>
      </c>
      <c r="M27" s="67">
        <v>22.384615384615383</v>
      </c>
      <c r="N27" s="67">
        <v>97</v>
      </c>
      <c r="O27" s="25">
        <f>Table3[[#This Row],[Average Time Granted (days)]]*Table3[[#This Row],[% Specific Cause]]*Table3[[#This Row],[% Generic Cause]]</f>
        <v>0.2244071717755928</v>
      </c>
    </row>
    <row r="28" spans="1:15" x14ac:dyDescent="0.35">
      <c r="A28" t="s">
        <v>433</v>
      </c>
      <c r="B28">
        <v>127</v>
      </c>
      <c r="C28" s="44">
        <v>7.9573934837092727E-2</v>
      </c>
      <c r="D28" t="s">
        <v>269</v>
      </c>
      <c r="E28" t="s">
        <v>57</v>
      </c>
      <c r="F28" s="44">
        <v>4.7244094488188976E-2</v>
      </c>
      <c r="G28">
        <v>6</v>
      </c>
      <c r="H28" s="29">
        <v>5203.47</v>
      </c>
      <c r="I28" s="29">
        <v>5203.47</v>
      </c>
      <c r="J28" s="29">
        <v>5203.47</v>
      </c>
      <c r="K28" s="29">
        <f>Table3[[#This Row],[Most Likely]]*Table3[[#This Row],[% Specific Cause]]*Table3[[#This Row],[% Generic Cause]]</f>
        <v>19.561917293233083</v>
      </c>
      <c r="L28" s="67">
        <v>2</v>
      </c>
      <c r="M28" s="67">
        <v>33</v>
      </c>
      <c r="N28" s="67">
        <v>117</v>
      </c>
      <c r="O28" s="25">
        <f>Table3[[#This Row],[Average Time Granted (days)]]*Table3[[#This Row],[% Specific Cause]]*Table3[[#This Row],[% Generic Cause]]</f>
        <v>0.12406015037593983</v>
      </c>
    </row>
    <row r="29" spans="1:15" x14ac:dyDescent="0.35">
      <c r="A29" t="s">
        <v>433</v>
      </c>
      <c r="B29">
        <v>127</v>
      </c>
      <c r="C29" s="44">
        <v>7.9573934837092727E-2</v>
      </c>
      <c r="D29" t="s">
        <v>269</v>
      </c>
      <c r="E29" t="s">
        <v>58</v>
      </c>
      <c r="F29" s="44">
        <v>3.1496062992125984E-2</v>
      </c>
      <c r="G29">
        <v>4</v>
      </c>
      <c r="H29" s="29">
        <v>0</v>
      </c>
      <c r="I29" s="29">
        <v>0</v>
      </c>
      <c r="J29" s="29">
        <v>0</v>
      </c>
      <c r="K29" s="29">
        <f>Table3[[#This Row],[Most Likely]]*Table3[[#This Row],[% Specific Cause]]*Table3[[#This Row],[% Generic Cause]]</f>
        <v>0</v>
      </c>
      <c r="L29" s="67">
        <v>14</v>
      </c>
      <c r="M29" s="67">
        <v>42</v>
      </c>
      <c r="N29" s="67">
        <v>64</v>
      </c>
      <c r="O29" s="25">
        <f>Table3[[#This Row],[Average Time Granted (days)]]*Table3[[#This Row],[% Specific Cause]]*Table3[[#This Row],[% Generic Cause]]</f>
        <v>0.10526315789473682</v>
      </c>
    </row>
    <row r="30" spans="1:15" x14ac:dyDescent="0.35">
      <c r="A30" t="s">
        <v>433</v>
      </c>
      <c r="B30">
        <v>127</v>
      </c>
      <c r="C30" s="44">
        <v>7.9573934837092727E-2</v>
      </c>
      <c r="D30" t="s">
        <v>269</v>
      </c>
      <c r="E30" t="s">
        <v>59</v>
      </c>
      <c r="F30" s="44">
        <v>1.5748031496062992E-2</v>
      </c>
      <c r="G30">
        <v>2</v>
      </c>
      <c r="H30" s="29">
        <v>51683.11</v>
      </c>
      <c r="I30" s="29">
        <v>51683.11</v>
      </c>
      <c r="J30" s="29">
        <v>51683.11</v>
      </c>
      <c r="K30" s="29">
        <f>Table3[[#This Row],[Most Likely]]*Table3[[#This Row],[% Specific Cause]]*Table3[[#This Row],[% Generic Cause]]</f>
        <v>64.765802005012532</v>
      </c>
      <c r="L30" s="67">
        <v>1</v>
      </c>
      <c r="M30" s="67">
        <v>3.5</v>
      </c>
      <c r="N30" s="67">
        <v>6</v>
      </c>
      <c r="O30" s="25">
        <f>Table3[[#This Row],[Average Time Granted (days)]]*Table3[[#This Row],[% Specific Cause]]*Table3[[#This Row],[% Generic Cause]]</f>
        <v>4.3859649122807015E-3</v>
      </c>
    </row>
    <row r="31" spans="1:15" x14ac:dyDescent="0.35">
      <c r="A31" t="s">
        <v>433</v>
      </c>
      <c r="B31">
        <v>127</v>
      </c>
      <c r="C31" s="44">
        <v>7.9573934837092727E-2</v>
      </c>
      <c r="D31" t="s">
        <v>269</v>
      </c>
      <c r="E31" t="s">
        <v>60</v>
      </c>
      <c r="F31" s="44">
        <v>7.0866141732283464E-2</v>
      </c>
      <c r="G31">
        <v>9</v>
      </c>
      <c r="H31" s="29">
        <v>4280.5600000000004</v>
      </c>
      <c r="I31" s="29">
        <v>33717.277499999997</v>
      </c>
      <c r="J31" s="29">
        <v>59681.599999999999</v>
      </c>
      <c r="K31" s="29">
        <f>Table3[[#This Row],[Most Likely]]*Table3[[#This Row],[% Specific Cause]]*Table3[[#This Row],[% Generic Cause]]</f>
        <v>190.13502349624056</v>
      </c>
      <c r="L31" s="67">
        <v>2</v>
      </c>
      <c r="M31" s="67">
        <v>23.4</v>
      </c>
      <c r="N31" s="67">
        <v>47</v>
      </c>
      <c r="O31" s="25">
        <f>Table3[[#This Row],[Average Time Granted (days)]]*Table3[[#This Row],[% Specific Cause]]*Table3[[#This Row],[% Generic Cause]]</f>
        <v>0.1319548872180451</v>
      </c>
    </row>
    <row r="32" spans="1:15" x14ac:dyDescent="0.35">
      <c r="A32" t="s">
        <v>433</v>
      </c>
      <c r="B32">
        <v>127</v>
      </c>
      <c r="C32" s="44">
        <v>7.9573934837092727E-2</v>
      </c>
      <c r="D32" t="s">
        <v>269</v>
      </c>
      <c r="E32" t="s">
        <v>61</v>
      </c>
      <c r="F32" s="44">
        <v>0.38582677165354329</v>
      </c>
      <c r="G32">
        <v>49</v>
      </c>
      <c r="H32" s="29">
        <v>9081.32</v>
      </c>
      <c r="I32" s="29">
        <v>9081.32</v>
      </c>
      <c r="J32" s="29">
        <v>9081.32</v>
      </c>
      <c r="K32" s="29">
        <f>Table3[[#This Row],[Most Likely]]*Table3[[#This Row],[% Specific Cause]]*Table3[[#This Row],[% Generic Cause]]</f>
        <v>278.81245614035083</v>
      </c>
      <c r="L32" s="67">
        <v>1</v>
      </c>
      <c r="M32" s="67">
        <v>51.291666666666664</v>
      </c>
      <c r="N32" s="67">
        <v>383</v>
      </c>
      <c r="O32" s="25">
        <f>Table3[[#This Row],[Average Time Granted (days)]]*Table3[[#This Row],[% Specific Cause]]*Table3[[#This Row],[% Generic Cause]]</f>
        <v>1.5747441520467833</v>
      </c>
    </row>
    <row r="33" spans="1:15" x14ac:dyDescent="0.35">
      <c r="A33" t="s">
        <v>433</v>
      </c>
      <c r="B33">
        <v>127</v>
      </c>
      <c r="C33" s="44">
        <v>7.9573934837092727E-2</v>
      </c>
      <c r="D33" t="s">
        <v>269</v>
      </c>
      <c r="E33" t="s">
        <v>62</v>
      </c>
      <c r="F33" s="44">
        <v>0.18110236220472442</v>
      </c>
      <c r="G33">
        <v>23</v>
      </c>
      <c r="H33" s="29">
        <v>600.88</v>
      </c>
      <c r="I33" s="29">
        <v>10304.189090909091</v>
      </c>
      <c r="J33" s="29">
        <v>37164.51</v>
      </c>
      <c r="K33" s="29">
        <f>Table3[[#This Row],[Most Likely]]*Table3[[#This Row],[% Specific Cause]]*Table3[[#This Row],[% Generic Cause]]</f>
        <v>148.49395306447937</v>
      </c>
      <c r="L33" s="67">
        <v>1</v>
      </c>
      <c r="M33" s="67">
        <v>49.647058823529413</v>
      </c>
      <c r="N33" s="67">
        <v>466</v>
      </c>
      <c r="O33" s="25">
        <f>Table3[[#This Row],[Average Time Granted (days)]]*Table3[[#This Row],[% Specific Cause]]*Table3[[#This Row],[% Generic Cause]]</f>
        <v>0.71546513342178986</v>
      </c>
    </row>
    <row r="34" spans="1:15" x14ac:dyDescent="0.35">
      <c r="A34" t="s">
        <v>433</v>
      </c>
      <c r="B34">
        <v>127</v>
      </c>
      <c r="C34" s="44">
        <v>7.9573934837092727E-2</v>
      </c>
      <c r="D34" t="s">
        <v>269</v>
      </c>
      <c r="E34" t="s">
        <v>63</v>
      </c>
      <c r="F34" s="44">
        <v>1.5748031496062992E-2</v>
      </c>
      <c r="G34">
        <v>2</v>
      </c>
      <c r="H34" s="29">
        <v>5592.35</v>
      </c>
      <c r="I34" s="29">
        <v>10843.834999999999</v>
      </c>
      <c r="J34" s="29">
        <v>16095.32</v>
      </c>
      <c r="K34" s="29">
        <f>Table3[[#This Row],[Most Likely]]*Table3[[#This Row],[% Specific Cause]]*Table3[[#This Row],[% Generic Cause]]</f>
        <v>13.5887656641604</v>
      </c>
      <c r="L34" s="67">
        <v>0</v>
      </c>
      <c r="M34" s="67">
        <v>0</v>
      </c>
      <c r="N34" s="67">
        <v>0</v>
      </c>
      <c r="O34" s="25">
        <f>Table3[[#This Row],[Average Time Granted (days)]]*Table3[[#This Row],[% Specific Cause]]*Table3[[#This Row],[% Generic Cause]]</f>
        <v>0</v>
      </c>
    </row>
    <row r="35" spans="1:15" x14ac:dyDescent="0.35">
      <c r="A35" t="s">
        <v>433</v>
      </c>
      <c r="B35">
        <v>127</v>
      </c>
      <c r="C35" s="44">
        <v>7.9573934837092727E-2</v>
      </c>
      <c r="D35" t="s">
        <v>269</v>
      </c>
      <c r="E35" t="s">
        <v>64</v>
      </c>
      <c r="F35" s="44">
        <v>0.2125984251968504</v>
      </c>
      <c r="G35">
        <v>27</v>
      </c>
      <c r="H35" s="29">
        <v>37605.99</v>
      </c>
      <c r="I35" s="29">
        <v>1375419.1933333334</v>
      </c>
      <c r="J35" s="29">
        <v>20600000</v>
      </c>
      <c r="K35" s="29">
        <f>Table3[[#This Row],[Most Likely]]*Table3[[#This Row],[% Specific Cause]]*Table3[[#This Row],[% Generic Cause]]</f>
        <v>23268.369812030076</v>
      </c>
      <c r="L35" s="67">
        <v>5</v>
      </c>
      <c r="M35" s="67">
        <v>207.46153846153845</v>
      </c>
      <c r="N35" s="67">
        <v>428</v>
      </c>
      <c r="O35" s="25">
        <f>Table3[[#This Row],[Average Time Granted (days)]]*Table3[[#This Row],[% Specific Cause]]*Table3[[#This Row],[% Generic Cause]]</f>
        <v>3.5096876807403121</v>
      </c>
    </row>
    <row r="36" spans="1:15" x14ac:dyDescent="0.35">
      <c r="A36" t="s">
        <v>433</v>
      </c>
      <c r="B36">
        <v>127</v>
      </c>
      <c r="C36" s="44">
        <v>7.9573934837092727E-2</v>
      </c>
      <c r="D36" t="s">
        <v>269</v>
      </c>
      <c r="E36" t="s">
        <v>65</v>
      </c>
      <c r="F36" s="44">
        <v>3.937007874015748E-2</v>
      </c>
      <c r="G36">
        <v>5</v>
      </c>
      <c r="H36" s="29">
        <v>3881</v>
      </c>
      <c r="I36" s="29">
        <v>3881</v>
      </c>
      <c r="J36" s="29">
        <v>3881</v>
      </c>
      <c r="K36" s="29">
        <f>Table3[[#This Row],[Most Likely]]*Table3[[#This Row],[% Specific Cause]]*Table3[[#This Row],[% Generic Cause]]</f>
        <v>12.158521303258144</v>
      </c>
      <c r="L36" s="67">
        <v>56</v>
      </c>
      <c r="M36" s="67">
        <v>80.5</v>
      </c>
      <c r="N36" s="67">
        <v>112</v>
      </c>
      <c r="O36" s="25">
        <f>Table3[[#This Row],[Average Time Granted (days)]]*Table3[[#This Row],[% Specific Cause]]*Table3[[#This Row],[% Generic Cause]]</f>
        <v>0.25219298245614036</v>
      </c>
    </row>
    <row r="37" spans="1:15" x14ac:dyDescent="0.35">
      <c r="A37" t="s">
        <v>433</v>
      </c>
      <c r="B37">
        <v>109</v>
      </c>
      <c r="C37" s="44">
        <v>6.8295739348370924E-2</v>
      </c>
      <c r="D37" t="s">
        <v>272</v>
      </c>
      <c r="E37" t="s">
        <v>67</v>
      </c>
      <c r="F37" s="44">
        <v>9.1743119266055051E-3</v>
      </c>
      <c r="G37">
        <v>1</v>
      </c>
      <c r="H37" s="29">
        <v>0</v>
      </c>
      <c r="I37" s="29">
        <v>0</v>
      </c>
      <c r="J37" s="29">
        <v>0</v>
      </c>
      <c r="K37" s="29">
        <f>Table3[[#This Row],[Most Likely]]*Table3[[#This Row],[% Specific Cause]]*Table3[[#This Row],[% Generic Cause]]</f>
        <v>0</v>
      </c>
      <c r="L37" s="67">
        <v>201</v>
      </c>
      <c r="M37" s="67">
        <v>201</v>
      </c>
      <c r="N37" s="67">
        <v>201</v>
      </c>
      <c r="O37" s="25">
        <f>Table3[[#This Row],[Average Time Granted (days)]]*Table3[[#This Row],[% Specific Cause]]*Table3[[#This Row],[% Generic Cause]]</f>
        <v>0.12593984962406016</v>
      </c>
    </row>
    <row r="38" spans="1:15" x14ac:dyDescent="0.35">
      <c r="A38" t="s">
        <v>433</v>
      </c>
      <c r="B38">
        <v>109</v>
      </c>
      <c r="C38" s="44">
        <v>6.8295739348370924E-2</v>
      </c>
      <c r="D38" t="s">
        <v>272</v>
      </c>
      <c r="E38" t="s">
        <v>438</v>
      </c>
      <c r="F38" s="44">
        <v>9.1743119266055051E-3</v>
      </c>
      <c r="G38">
        <v>1</v>
      </c>
      <c r="H38" s="29">
        <v>0</v>
      </c>
      <c r="I38" s="29">
        <v>0</v>
      </c>
      <c r="J38" s="29">
        <v>0</v>
      </c>
      <c r="K38" s="29">
        <f>Table3[[#This Row],[Most Likely]]*Table3[[#This Row],[% Specific Cause]]*Table3[[#This Row],[% Generic Cause]]</f>
        <v>0</v>
      </c>
      <c r="L38" s="67">
        <v>33</v>
      </c>
      <c r="M38" s="67">
        <v>33</v>
      </c>
      <c r="N38" s="67">
        <v>33</v>
      </c>
      <c r="O38" s="25">
        <f>Table3[[#This Row],[Average Time Granted (days)]]*Table3[[#This Row],[% Specific Cause]]*Table3[[#This Row],[% Generic Cause]]</f>
        <v>2.0676691729323307E-2</v>
      </c>
    </row>
    <row r="39" spans="1:15" x14ac:dyDescent="0.35">
      <c r="A39" t="s">
        <v>433</v>
      </c>
      <c r="B39">
        <v>109</v>
      </c>
      <c r="C39" s="44">
        <v>6.8295739348370924E-2</v>
      </c>
      <c r="D39" t="s">
        <v>272</v>
      </c>
      <c r="E39" t="s">
        <v>68</v>
      </c>
      <c r="F39" s="44">
        <v>0.11009174311926606</v>
      </c>
      <c r="G39">
        <v>12</v>
      </c>
      <c r="H39" s="29">
        <v>0</v>
      </c>
      <c r="I39" s="29">
        <v>0</v>
      </c>
      <c r="J39" s="29">
        <v>0</v>
      </c>
      <c r="K39" s="29">
        <f>Table3[[#This Row],[Most Likely]]*Table3[[#This Row],[% Specific Cause]]*Table3[[#This Row],[% Generic Cause]]</f>
        <v>0</v>
      </c>
      <c r="L39" s="67">
        <v>1</v>
      </c>
      <c r="M39" s="67">
        <v>24.166666666666668</v>
      </c>
      <c r="N39" s="67">
        <v>97</v>
      </c>
      <c r="O39" s="25">
        <f>Table3[[#This Row],[Average Time Granted (days)]]*Table3[[#This Row],[% Specific Cause]]*Table3[[#This Row],[% Generic Cause]]</f>
        <v>0.18170426065162909</v>
      </c>
    </row>
    <row r="40" spans="1:15" x14ac:dyDescent="0.35">
      <c r="A40" t="s">
        <v>433</v>
      </c>
      <c r="B40">
        <v>109</v>
      </c>
      <c r="C40" s="44">
        <v>6.8295739348370924E-2</v>
      </c>
      <c r="D40" t="s">
        <v>272</v>
      </c>
      <c r="E40" t="s">
        <v>69</v>
      </c>
      <c r="F40" s="44">
        <v>0.87155963302752293</v>
      </c>
      <c r="G40">
        <v>95</v>
      </c>
      <c r="H40" s="29">
        <v>2000</v>
      </c>
      <c r="I40" s="29">
        <v>2000</v>
      </c>
      <c r="J40" s="29">
        <v>2000</v>
      </c>
      <c r="K40" s="29">
        <f>Table3[[#This Row],[Most Likely]]*Table3[[#This Row],[% Specific Cause]]*Table3[[#This Row],[% Generic Cause]]</f>
        <v>119.04761904761905</v>
      </c>
      <c r="L40" s="67">
        <v>1</v>
      </c>
      <c r="M40" s="67">
        <v>16.473684210526315</v>
      </c>
      <c r="N40" s="67">
        <v>106</v>
      </c>
      <c r="O40" s="25">
        <f>Table3[[#This Row],[Average Time Granted (days)]]*Table3[[#This Row],[% Specific Cause]]*Table3[[#This Row],[% Generic Cause]]</f>
        <v>0.98057644110275688</v>
      </c>
    </row>
    <row r="41" spans="1:15" x14ac:dyDescent="0.35">
      <c r="A41" t="s">
        <v>433</v>
      </c>
      <c r="B41">
        <v>94</v>
      </c>
      <c r="C41" s="44">
        <v>5.889724310776942E-2</v>
      </c>
      <c r="D41" t="s">
        <v>267</v>
      </c>
      <c r="E41" t="s">
        <v>71</v>
      </c>
      <c r="F41" s="44">
        <v>4.2553191489361701E-2</v>
      </c>
      <c r="G41">
        <v>4</v>
      </c>
      <c r="H41" s="29">
        <v>9220</v>
      </c>
      <c r="I41" s="29">
        <v>86017.613333333327</v>
      </c>
      <c r="J41" s="29">
        <v>124500</v>
      </c>
      <c r="K41" s="29">
        <f>Table3[[#This Row],[Most Likely]]*Table3[[#This Row],[% Specific Cause]]*Table3[[#This Row],[% Generic Cause]]</f>
        <v>215.58299081035921</v>
      </c>
      <c r="L41" s="67">
        <v>26</v>
      </c>
      <c r="M41" s="67">
        <v>41.5</v>
      </c>
      <c r="N41" s="67">
        <v>57</v>
      </c>
      <c r="O41" s="25">
        <f>Table3[[#This Row],[Average Time Granted (days)]]*Table3[[#This Row],[% Specific Cause]]*Table3[[#This Row],[% Generic Cause]]</f>
        <v>0.10401002506265664</v>
      </c>
    </row>
    <row r="42" spans="1:15" x14ac:dyDescent="0.35">
      <c r="A42" t="s">
        <v>433</v>
      </c>
      <c r="B42">
        <v>94</v>
      </c>
      <c r="C42" s="44">
        <v>5.889724310776942E-2</v>
      </c>
      <c r="D42" t="s">
        <v>267</v>
      </c>
      <c r="E42" t="s">
        <v>72</v>
      </c>
      <c r="F42" s="44">
        <v>0.92553191489361697</v>
      </c>
      <c r="G42">
        <v>87</v>
      </c>
      <c r="H42" s="29">
        <v>2063</v>
      </c>
      <c r="I42" s="29">
        <v>15384.325000000003</v>
      </c>
      <c r="J42" s="29">
        <v>35000</v>
      </c>
      <c r="K42" s="29">
        <f>Table3[[#This Row],[Most Likely]]*Table3[[#This Row],[% Specific Cause]]*Table3[[#This Row],[% Generic Cause]]</f>
        <v>838.61921992481211</v>
      </c>
      <c r="L42" s="67">
        <v>2</v>
      </c>
      <c r="M42" s="67">
        <v>81.670588235294119</v>
      </c>
      <c r="N42" s="67">
        <v>334</v>
      </c>
      <c r="O42" s="25">
        <f>Table3[[#This Row],[Average Time Granted (days)]]*Table3[[#This Row],[% Specific Cause]]*Table3[[#This Row],[% Generic Cause]]</f>
        <v>4.4519681556833257</v>
      </c>
    </row>
    <row r="43" spans="1:15" x14ac:dyDescent="0.35">
      <c r="A43" t="s">
        <v>433</v>
      </c>
      <c r="B43">
        <v>94</v>
      </c>
      <c r="C43" s="44">
        <v>5.889724310776942E-2</v>
      </c>
      <c r="D43" t="s">
        <v>267</v>
      </c>
      <c r="E43" t="s">
        <v>73</v>
      </c>
      <c r="F43" s="44">
        <v>3.1914893617021274E-2</v>
      </c>
      <c r="G43">
        <v>3</v>
      </c>
      <c r="H43" s="29">
        <v>6509</v>
      </c>
      <c r="I43" s="29">
        <v>14917.69</v>
      </c>
      <c r="J43" s="29">
        <v>23326.38</v>
      </c>
      <c r="K43" s="29">
        <f>Table3[[#This Row],[Most Likely]]*Table3[[#This Row],[% Specific Cause]]*Table3[[#This Row],[% Generic Cause]]</f>
        <v>28.040770676691725</v>
      </c>
      <c r="L43" s="67">
        <v>4</v>
      </c>
      <c r="M43" s="67">
        <v>4</v>
      </c>
      <c r="N43" s="67">
        <v>4</v>
      </c>
      <c r="O43" s="25">
        <f>Table3[[#This Row],[Average Time Granted (days)]]*Table3[[#This Row],[% Specific Cause]]*Table3[[#This Row],[% Generic Cause]]</f>
        <v>7.5187969924812017E-3</v>
      </c>
    </row>
    <row r="44" spans="1:15" x14ac:dyDescent="0.35">
      <c r="A44" t="s">
        <v>433</v>
      </c>
      <c r="B44">
        <v>76</v>
      </c>
      <c r="C44" s="44">
        <v>4.7619047619047616E-2</v>
      </c>
      <c r="D44" t="s">
        <v>275</v>
      </c>
      <c r="E44" t="s">
        <v>75</v>
      </c>
      <c r="F44" s="44">
        <v>1</v>
      </c>
      <c r="G44">
        <v>76</v>
      </c>
      <c r="H44" s="29">
        <v>212.5</v>
      </c>
      <c r="I44" s="29">
        <v>98518.412444444461</v>
      </c>
      <c r="J44" s="29">
        <v>1023042.77</v>
      </c>
      <c r="K44" s="29">
        <f>Table3[[#This Row],[Most Likely]]*Table3[[#This Row],[% Specific Cause]]*Table3[[#This Row],[% Generic Cause]]</f>
        <v>4691.3529735449738</v>
      </c>
      <c r="L44" s="67">
        <v>1</v>
      </c>
      <c r="M44" s="67">
        <v>32.081081081081081</v>
      </c>
      <c r="N44" s="67">
        <v>250</v>
      </c>
      <c r="O44" s="25">
        <f>Table3[[#This Row],[Average Time Granted (days)]]*Table3[[#This Row],[% Specific Cause]]*Table3[[#This Row],[% Generic Cause]]</f>
        <v>1.5276705276705276</v>
      </c>
    </row>
    <row r="45" spans="1:15" x14ac:dyDescent="0.35">
      <c r="A45" t="s">
        <v>433</v>
      </c>
      <c r="B45">
        <v>75</v>
      </c>
      <c r="C45" s="44">
        <v>4.6992481203007516E-2</v>
      </c>
      <c r="D45" t="s">
        <v>276</v>
      </c>
      <c r="E45" t="s">
        <v>77</v>
      </c>
      <c r="F45" s="44">
        <v>5.3333333333333337E-2</v>
      </c>
      <c r="G45">
        <v>4</v>
      </c>
      <c r="H45" s="29">
        <v>23332.55</v>
      </c>
      <c r="I45" s="29">
        <v>23332.55</v>
      </c>
      <c r="J45" s="29">
        <v>23332.55</v>
      </c>
      <c r="K45" s="29">
        <f>Table3[[#This Row],[Most Likely]]*Table3[[#This Row],[% Specific Cause]]*Table3[[#This Row],[% Generic Cause]]</f>
        <v>58.477568922305757</v>
      </c>
      <c r="L45" s="67">
        <v>6</v>
      </c>
      <c r="M45" s="67">
        <v>13.666666666666666</v>
      </c>
      <c r="N45" s="67">
        <v>20</v>
      </c>
      <c r="O45" s="25">
        <f>Table3[[#This Row],[Average Time Granted (days)]]*Table3[[#This Row],[% Specific Cause]]*Table3[[#This Row],[% Generic Cause]]</f>
        <v>3.4252297410192145E-2</v>
      </c>
    </row>
    <row r="46" spans="1:15" x14ac:dyDescent="0.35">
      <c r="A46" t="s">
        <v>433</v>
      </c>
      <c r="B46">
        <v>75</v>
      </c>
      <c r="C46" s="44">
        <v>4.6992481203007516E-2</v>
      </c>
      <c r="D46" t="s">
        <v>276</v>
      </c>
      <c r="E46" t="s">
        <v>78</v>
      </c>
      <c r="F46" s="44">
        <v>0.90666666666666662</v>
      </c>
      <c r="G46">
        <v>68</v>
      </c>
      <c r="H46" s="29">
        <v>654.07000000000005</v>
      </c>
      <c r="I46" s="29">
        <v>41957.029666666662</v>
      </c>
      <c r="J46" s="29">
        <v>470647.87</v>
      </c>
      <c r="K46" s="29">
        <f>Table3[[#This Row],[Most Likely]]*Table3[[#This Row],[% Specific Cause]]*Table3[[#This Row],[% Generic Cause]]</f>
        <v>1787.6428680033412</v>
      </c>
      <c r="L46" s="67">
        <v>1</v>
      </c>
      <c r="M46" s="67">
        <v>76.5</v>
      </c>
      <c r="N46" s="67">
        <v>788</v>
      </c>
      <c r="O46" s="25">
        <f>Table3[[#This Row],[Average Time Granted (days)]]*Table3[[#This Row],[% Specific Cause]]*Table3[[#This Row],[% Generic Cause]]</f>
        <v>3.2593984962406015</v>
      </c>
    </row>
    <row r="47" spans="1:15" x14ac:dyDescent="0.35">
      <c r="A47" t="s">
        <v>433</v>
      </c>
      <c r="B47">
        <v>75</v>
      </c>
      <c r="C47" s="44">
        <v>4.6992481203007516E-2</v>
      </c>
      <c r="D47" t="s">
        <v>276</v>
      </c>
      <c r="E47" t="s">
        <v>79</v>
      </c>
      <c r="F47" s="44">
        <v>0.04</v>
      </c>
      <c r="G47">
        <v>3</v>
      </c>
      <c r="H47" s="29">
        <v>0</v>
      </c>
      <c r="I47" s="29">
        <v>0</v>
      </c>
      <c r="J47" s="29">
        <v>0</v>
      </c>
      <c r="K47" s="29">
        <f>Table3[[#This Row],[Most Likely]]*Table3[[#This Row],[% Specific Cause]]*Table3[[#This Row],[% Generic Cause]]</f>
        <v>0</v>
      </c>
      <c r="L47" s="67">
        <v>1</v>
      </c>
      <c r="M47" s="67">
        <v>12.666666666666666</v>
      </c>
      <c r="N47" s="67">
        <v>19</v>
      </c>
      <c r="O47" s="25">
        <f>Table3[[#This Row],[Average Time Granted (days)]]*Table3[[#This Row],[% Specific Cause]]*Table3[[#This Row],[% Generic Cause]]</f>
        <v>2.3809523809523805E-2</v>
      </c>
    </row>
    <row r="48" spans="1:15" x14ac:dyDescent="0.35">
      <c r="A48" t="s">
        <v>433</v>
      </c>
      <c r="B48">
        <v>68</v>
      </c>
      <c r="C48" s="44">
        <v>4.2606516290726815E-2</v>
      </c>
      <c r="D48" t="s">
        <v>274</v>
      </c>
      <c r="E48" t="s">
        <v>81</v>
      </c>
      <c r="F48" s="44">
        <v>2.9411764705882353E-2</v>
      </c>
      <c r="G48">
        <v>2</v>
      </c>
      <c r="H48" s="29">
        <v>0</v>
      </c>
      <c r="I48" s="29">
        <v>0</v>
      </c>
      <c r="J48" s="29">
        <v>0</v>
      </c>
      <c r="K48" s="29">
        <f>Table3[[#This Row],[Most Likely]]*Table3[[#This Row],[% Specific Cause]]*Table3[[#This Row],[% Generic Cause]]</f>
        <v>0</v>
      </c>
      <c r="L48" s="67">
        <v>26</v>
      </c>
      <c r="M48" s="67">
        <v>96.5</v>
      </c>
      <c r="N48" s="67">
        <v>167</v>
      </c>
      <c r="O48" s="25">
        <f>Table3[[#This Row],[Average Time Granted (days)]]*Table3[[#This Row],[% Specific Cause]]*Table3[[#This Row],[% Generic Cause]]</f>
        <v>0.12092731829573934</v>
      </c>
    </row>
    <row r="49" spans="1:15" x14ac:dyDescent="0.35">
      <c r="A49" t="s">
        <v>433</v>
      </c>
      <c r="B49">
        <v>68</v>
      </c>
      <c r="C49" s="44">
        <v>4.2606516290726815E-2</v>
      </c>
      <c r="D49" t="s">
        <v>274</v>
      </c>
      <c r="E49" t="s">
        <v>82</v>
      </c>
      <c r="F49" s="44">
        <v>8.8235294117647065E-2</v>
      </c>
      <c r="G49">
        <v>6</v>
      </c>
      <c r="H49" s="29">
        <v>746.04</v>
      </c>
      <c r="I49" s="29">
        <v>1703.291666666667</v>
      </c>
      <c r="J49" s="29">
        <v>4840</v>
      </c>
      <c r="K49" s="29">
        <f>Table3[[#This Row],[Most Likely]]*Table3[[#This Row],[% Specific Cause]]*Table3[[#This Row],[% Generic Cause]]</f>
        <v>6.4033521303258158</v>
      </c>
      <c r="L49" s="67">
        <v>0</v>
      </c>
      <c r="M49" s="67">
        <v>0</v>
      </c>
      <c r="N49" s="67">
        <v>0</v>
      </c>
      <c r="O49" s="25">
        <f>Table3[[#This Row],[Average Time Granted (days)]]*Table3[[#This Row],[% Specific Cause]]*Table3[[#This Row],[% Generic Cause]]</f>
        <v>0</v>
      </c>
    </row>
    <row r="50" spans="1:15" x14ac:dyDescent="0.35">
      <c r="A50" t="s">
        <v>433</v>
      </c>
      <c r="B50">
        <v>68</v>
      </c>
      <c r="C50" s="44">
        <v>4.2606516290726815E-2</v>
      </c>
      <c r="D50" t="s">
        <v>274</v>
      </c>
      <c r="E50" t="s">
        <v>83</v>
      </c>
      <c r="F50" s="44">
        <v>5.8823529411764705E-2</v>
      </c>
      <c r="G50">
        <v>4</v>
      </c>
      <c r="H50" s="29">
        <v>17900.66</v>
      </c>
      <c r="I50" s="29">
        <v>17951.764999999999</v>
      </c>
      <c r="J50" s="29">
        <v>18002.87</v>
      </c>
      <c r="K50" s="29">
        <f>Table3[[#This Row],[Most Likely]]*Table3[[#This Row],[% Specific Cause]]*Table3[[#This Row],[% Generic Cause]]</f>
        <v>44.991892230576433</v>
      </c>
      <c r="L50" s="67">
        <v>8</v>
      </c>
      <c r="M50" s="67">
        <v>39.333333333333336</v>
      </c>
      <c r="N50" s="67">
        <v>85</v>
      </c>
      <c r="O50" s="25">
        <f>Table3[[#This Row],[Average Time Granted (days)]]*Table3[[#This Row],[% Specific Cause]]*Table3[[#This Row],[% Generic Cause]]</f>
        <v>9.8579782790309115E-2</v>
      </c>
    </row>
    <row r="51" spans="1:15" x14ac:dyDescent="0.35">
      <c r="A51" t="s">
        <v>433</v>
      </c>
      <c r="B51">
        <v>68</v>
      </c>
      <c r="C51" s="44">
        <v>4.2606516290726815E-2</v>
      </c>
      <c r="D51" t="s">
        <v>274</v>
      </c>
      <c r="E51" t="s">
        <v>84</v>
      </c>
      <c r="F51" s="44">
        <v>1.4705882352941176E-2</v>
      </c>
      <c r="G51">
        <v>1</v>
      </c>
      <c r="H51" s="29">
        <v>30621.65</v>
      </c>
      <c r="I51" s="29">
        <v>30621.65</v>
      </c>
      <c r="J51" s="29">
        <v>30621.65</v>
      </c>
      <c r="K51" s="29">
        <f>Table3[[#This Row],[Most Likely]]*Table3[[#This Row],[% Specific Cause]]*Table3[[#This Row],[% Generic Cause]]</f>
        <v>19.186497493734336</v>
      </c>
      <c r="L51" s="67">
        <v>0</v>
      </c>
      <c r="M51" s="67">
        <v>0</v>
      </c>
      <c r="N51" s="67">
        <v>0</v>
      </c>
      <c r="O51" s="25">
        <f>Table3[[#This Row],[Average Time Granted (days)]]*Table3[[#This Row],[% Specific Cause]]*Table3[[#This Row],[% Generic Cause]]</f>
        <v>0</v>
      </c>
    </row>
    <row r="52" spans="1:15" x14ac:dyDescent="0.35">
      <c r="A52" t="s">
        <v>433</v>
      </c>
      <c r="B52">
        <v>68</v>
      </c>
      <c r="C52" s="44">
        <v>4.2606516290726815E-2</v>
      </c>
      <c r="D52" t="s">
        <v>274</v>
      </c>
      <c r="E52" t="s">
        <v>85</v>
      </c>
      <c r="F52" s="44">
        <v>0.77941176470588236</v>
      </c>
      <c r="G52">
        <v>53</v>
      </c>
      <c r="H52" s="29">
        <v>0</v>
      </c>
      <c r="I52" s="29">
        <v>0</v>
      </c>
      <c r="J52" s="29">
        <v>0</v>
      </c>
      <c r="K52" s="29">
        <f>Table3[[#This Row],[Most Likely]]*Table3[[#This Row],[% Specific Cause]]*Table3[[#This Row],[% Generic Cause]]</f>
        <v>0</v>
      </c>
      <c r="L52" s="67">
        <v>1</v>
      </c>
      <c r="M52" s="67">
        <v>125.73584905660377</v>
      </c>
      <c r="N52" s="67">
        <v>740</v>
      </c>
      <c r="O52" s="25">
        <f>Table3[[#This Row],[Average Time Granted (days)]]*Table3[[#This Row],[% Specific Cause]]*Table3[[#This Row],[% Generic Cause]]</f>
        <v>4.1754385964912277</v>
      </c>
    </row>
    <row r="53" spans="1:15" x14ac:dyDescent="0.35">
      <c r="A53" t="s">
        <v>433</v>
      </c>
      <c r="B53">
        <v>68</v>
      </c>
      <c r="C53" s="44">
        <v>4.2606516290726815E-2</v>
      </c>
      <c r="D53" t="s">
        <v>274</v>
      </c>
      <c r="E53" t="s">
        <v>86</v>
      </c>
      <c r="F53" s="44">
        <v>2.9411764705882353E-2</v>
      </c>
      <c r="G53">
        <v>2</v>
      </c>
      <c r="H53" s="29">
        <v>0</v>
      </c>
      <c r="I53" s="29">
        <v>0</v>
      </c>
      <c r="J53" s="29">
        <v>0</v>
      </c>
      <c r="K53" s="29">
        <f>Table3[[#This Row],[Most Likely]]*Table3[[#This Row],[% Specific Cause]]*Table3[[#This Row],[% Generic Cause]]</f>
        <v>0</v>
      </c>
      <c r="L53" s="67">
        <v>6</v>
      </c>
      <c r="M53" s="67">
        <v>30</v>
      </c>
      <c r="N53" s="67">
        <v>54</v>
      </c>
      <c r="O53" s="25">
        <f>Table3[[#This Row],[Average Time Granted (days)]]*Table3[[#This Row],[% Specific Cause]]*Table3[[#This Row],[% Generic Cause]]</f>
        <v>3.7593984962406013E-2</v>
      </c>
    </row>
    <row r="54" spans="1:15" x14ac:dyDescent="0.35">
      <c r="A54" t="s">
        <v>433</v>
      </c>
      <c r="B54">
        <v>55</v>
      </c>
      <c r="C54" s="44">
        <v>3.4461152882205512E-2</v>
      </c>
      <c r="D54" t="s">
        <v>271</v>
      </c>
      <c r="E54" t="s">
        <v>88</v>
      </c>
      <c r="F54" s="44">
        <v>1.8181818181818181E-2</v>
      </c>
      <c r="G54">
        <v>1</v>
      </c>
      <c r="H54" s="29">
        <v>0</v>
      </c>
      <c r="I54" s="29">
        <v>0</v>
      </c>
      <c r="J54" s="29">
        <v>0</v>
      </c>
      <c r="K54" s="29">
        <f>Table3[[#This Row],[Most Likely]]*Table3[[#This Row],[% Specific Cause]]*Table3[[#This Row],[% Generic Cause]]</f>
        <v>0</v>
      </c>
      <c r="L54" s="67">
        <v>28</v>
      </c>
      <c r="M54" s="67">
        <v>28</v>
      </c>
      <c r="N54" s="67">
        <v>28</v>
      </c>
      <c r="O54" s="25">
        <f>Table3[[#This Row],[Average Time Granted (days)]]*Table3[[#This Row],[% Specific Cause]]*Table3[[#This Row],[% Generic Cause]]</f>
        <v>1.7543859649122803E-2</v>
      </c>
    </row>
    <row r="55" spans="1:15" x14ac:dyDescent="0.35">
      <c r="A55" t="s">
        <v>433</v>
      </c>
      <c r="B55">
        <v>55</v>
      </c>
      <c r="C55" s="44">
        <v>3.4461152882205512E-2</v>
      </c>
      <c r="D55" t="s">
        <v>271</v>
      </c>
      <c r="E55" t="s">
        <v>89</v>
      </c>
      <c r="F55" s="44">
        <v>0.5636363636363636</v>
      </c>
      <c r="G55">
        <v>31</v>
      </c>
      <c r="H55" s="29">
        <v>20105.23</v>
      </c>
      <c r="I55" s="29">
        <v>20105.23</v>
      </c>
      <c r="J55" s="29">
        <v>20105.23</v>
      </c>
      <c r="K55" s="29">
        <f>Table3[[#This Row],[Most Likely]]*Table3[[#This Row],[% Specific Cause]]*Table3[[#This Row],[% Generic Cause]]</f>
        <v>390.51511904761895</v>
      </c>
      <c r="L55" s="67">
        <v>3</v>
      </c>
      <c r="M55" s="67">
        <v>41.387096774193552</v>
      </c>
      <c r="N55" s="67">
        <v>141</v>
      </c>
      <c r="O55" s="25">
        <f>Table3[[#This Row],[Average Time Granted (days)]]*Table3[[#This Row],[% Specific Cause]]*Table3[[#This Row],[% Generic Cause]]</f>
        <v>0.80388471177944865</v>
      </c>
    </row>
    <row r="56" spans="1:15" x14ac:dyDescent="0.35">
      <c r="A56" t="s">
        <v>433</v>
      </c>
      <c r="B56">
        <v>55</v>
      </c>
      <c r="C56" s="44">
        <v>3.4461152882205512E-2</v>
      </c>
      <c r="D56" t="s">
        <v>271</v>
      </c>
      <c r="E56" t="s">
        <v>90</v>
      </c>
      <c r="F56" s="44">
        <v>3.6363636363636362E-2</v>
      </c>
      <c r="G56">
        <v>2</v>
      </c>
      <c r="H56" s="29">
        <v>0</v>
      </c>
      <c r="I56" s="29">
        <v>0</v>
      </c>
      <c r="J56" s="29">
        <v>0</v>
      </c>
      <c r="K56" s="29">
        <f>Table3[[#This Row],[Most Likely]]*Table3[[#This Row],[% Specific Cause]]*Table3[[#This Row],[% Generic Cause]]</f>
        <v>0</v>
      </c>
      <c r="L56" s="67">
        <v>41</v>
      </c>
      <c r="M56" s="67">
        <v>51.5</v>
      </c>
      <c r="N56" s="67">
        <v>62</v>
      </c>
      <c r="O56" s="25">
        <f>Table3[[#This Row],[Average Time Granted (days)]]*Table3[[#This Row],[% Specific Cause]]*Table3[[#This Row],[% Generic Cause]]</f>
        <v>6.4536340852130322E-2</v>
      </c>
    </row>
    <row r="57" spans="1:15" x14ac:dyDescent="0.35">
      <c r="A57" t="s">
        <v>433</v>
      </c>
      <c r="B57">
        <v>55</v>
      </c>
      <c r="C57" s="44">
        <v>3.4461152882205512E-2</v>
      </c>
      <c r="D57" t="s">
        <v>271</v>
      </c>
      <c r="E57" t="s">
        <v>91</v>
      </c>
      <c r="F57" s="44">
        <v>5.4545454545454543E-2</v>
      </c>
      <c r="G57">
        <v>3</v>
      </c>
      <c r="H57" s="29">
        <v>0</v>
      </c>
      <c r="I57" s="29">
        <v>0</v>
      </c>
      <c r="J57" s="29">
        <v>0</v>
      </c>
      <c r="K57" s="29">
        <f>Table3[[#This Row],[Most Likely]]*Table3[[#This Row],[% Specific Cause]]*Table3[[#This Row],[% Generic Cause]]</f>
        <v>0</v>
      </c>
      <c r="L57" s="67">
        <v>6</v>
      </c>
      <c r="M57" s="67">
        <v>90.666666666666671</v>
      </c>
      <c r="N57" s="67">
        <v>251</v>
      </c>
      <c r="O57" s="25">
        <f>Table3[[#This Row],[Average Time Granted (days)]]*Table3[[#This Row],[% Specific Cause]]*Table3[[#This Row],[% Generic Cause]]</f>
        <v>0.17042606516290726</v>
      </c>
    </row>
    <row r="58" spans="1:15" x14ac:dyDescent="0.35">
      <c r="A58" t="s">
        <v>433</v>
      </c>
      <c r="B58">
        <v>55</v>
      </c>
      <c r="C58" s="44">
        <v>3.4461152882205512E-2</v>
      </c>
      <c r="D58" t="s">
        <v>271</v>
      </c>
      <c r="E58" t="s">
        <v>92</v>
      </c>
      <c r="F58" s="44">
        <v>0.25454545454545452</v>
      </c>
      <c r="G58">
        <v>14</v>
      </c>
      <c r="H58" s="29">
        <v>0</v>
      </c>
      <c r="I58" s="29">
        <v>0</v>
      </c>
      <c r="J58" s="29">
        <v>0</v>
      </c>
      <c r="K58" s="29">
        <f>Table3[[#This Row],[Most Likely]]*Table3[[#This Row],[% Specific Cause]]*Table3[[#This Row],[% Generic Cause]]</f>
        <v>0</v>
      </c>
      <c r="L58" s="67">
        <v>3</v>
      </c>
      <c r="M58" s="67">
        <v>75.428571428571431</v>
      </c>
      <c r="N58" s="67">
        <v>364</v>
      </c>
      <c r="O58" s="25">
        <f>Table3[[#This Row],[Average Time Granted (days)]]*Table3[[#This Row],[% Specific Cause]]*Table3[[#This Row],[% Generic Cause]]</f>
        <v>0.66165413533834583</v>
      </c>
    </row>
    <row r="59" spans="1:15" x14ac:dyDescent="0.35">
      <c r="A59" t="s">
        <v>433</v>
      </c>
      <c r="B59">
        <v>55</v>
      </c>
      <c r="C59" s="44">
        <v>3.4461152882205512E-2</v>
      </c>
      <c r="D59" t="s">
        <v>271</v>
      </c>
      <c r="E59" t="s">
        <v>93</v>
      </c>
      <c r="F59" s="44">
        <v>7.2727272727272724E-2</v>
      </c>
      <c r="G59">
        <v>4</v>
      </c>
      <c r="H59" s="29">
        <v>12714.68</v>
      </c>
      <c r="I59" s="29">
        <v>12714.68</v>
      </c>
      <c r="J59" s="29">
        <v>12714.68</v>
      </c>
      <c r="K59" s="29">
        <f>Table3[[#This Row],[Most Likely]]*Table3[[#This Row],[% Specific Cause]]*Table3[[#This Row],[% Generic Cause]]</f>
        <v>31.866365914786964</v>
      </c>
      <c r="L59" s="67">
        <v>8</v>
      </c>
      <c r="M59" s="67">
        <v>19.666666666666668</v>
      </c>
      <c r="N59" s="67">
        <v>36</v>
      </c>
      <c r="O59" s="25">
        <f>Table3[[#This Row],[Average Time Granted (days)]]*Table3[[#This Row],[% Specific Cause]]*Table3[[#This Row],[% Generic Cause]]</f>
        <v>4.9289891395154557E-2</v>
      </c>
    </row>
    <row r="60" spans="1:15" x14ac:dyDescent="0.35">
      <c r="A60" t="s">
        <v>433</v>
      </c>
      <c r="B60">
        <v>49</v>
      </c>
      <c r="C60" s="44">
        <v>3.0701754385964911E-2</v>
      </c>
      <c r="D60" t="s">
        <v>273</v>
      </c>
      <c r="E60" t="s">
        <v>95</v>
      </c>
      <c r="F60" s="44">
        <v>0.20408163265306123</v>
      </c>
      <c r="G60">
        <v>10</v>
      </c>
      <c r="H60" s="29">
        <v>3003</v>
      </c>
      <c r="I60" s="29">
        <v>11420.095000000001</v>
      </c>
      <c r="J60" s="29">
        <v>27267.74</v>
      </c>
      <c r="K60" s="29">
        <f>Table3[[#This Row],[Most Likely]]*Table3[[#This Row],[% Specific Cause]]*Table3[[#This Row],[% Generic Cause]]</f>
        <v>71.55447994987469</v>
      </c>
      <c r="L60" s="67">
        <v>1</v>
      </c>
      <c r="M60" s="67">
        <v>7.625</v>
      </c>
      <c r="N60" s="67">
        <v>14</v>
      </c>
      <c r="O60" s="25">
        <f>Table3[[#This Row],[Average Time Granted (days)]]*Table3[[#This Row],[% Specific Cause]]*Table3[[#This Row],[% Generic Cause]]</f>
        <v>4.7775689223057645E-2</v>
      </c>
    </row>
    <row r="61" spans="1:15" x14ac:dyDescent="0.35">
      <c r="A61" t="s">
        <v>433</v>
      </c>
      <c r="B61">
        <v>49</v>
      </c>
      <c r="C61" s="44">
        <v>3.0701754385964911E-2</v>
      </c>
      <c r="D61" t="s">
        <v>273</v>
      </c>
      <c r="E61" t="s">
        <v>96</v>
      </c>
      <c r="F61" s="44">
        <v>2.0408163265306121E-2</v>
      </c>
      <c r="G61">
        <v>1</v>
      </c>
      <c r="H61" s="29">
        <v>3137.37</v>
      </c>
      <c r="I61" s="29">
        <v>3137.37</v>
      </c>
      <c r="J61" s="29">
        <v>3137.37</v>
      </c>
      <c r="K61" s="29">
        <f>Table3[[#This Row],[Most Likely]]*Table3[[#This Row],[% Specific Cause]]*Table3[[#This Row],[% Generic Cause]]</f>
        <v>1.9657706766917289</v>
      </c>
      <c r="L61" s="67">
        <v>4</v>
      </c>
      <c r="M61" s="67">
        <v>4</v>
      </c>
      <c r="N61" s="67">
        <v>4</v>
      </c>
      <c r="O61" s="25">
        <f>Table3[[#This Row],[Average Time Granted (days)]]*Table3[[#This Row],[% Specific Cause]]*Table3[[#This Row],[% Generic Cause]]</f>
        <v>2.5062656641604009E-3</v>
      </c>
    </row>
    <row r="62" spans="1:15" x14ac:dyDescent="0.35">
      <c r="A62" t="s">
        <v>433</v>
      </c>
      <c r="B62">
        <v>49</v>
      </c>
      <c r="C62" s="44">
        <v>3.0701754385964911E-2</v>
      </c>
      <c r="D62" t="s">
        <v>273</v>
      </c>
      <c r="E62" t="s">
        <v>97</v>
      </c>
      <c r="F62" s="44">
        <v>4.0816326530612242E-2</v>
      </c>
      <c r="G62">
        <v>2</v>
      </c>
      <c r="H62" s="29">
        <v>0</v>
      </c>
      <c r="I62" s="29">
        <v>0</v>
      </c>
      <c r="J62" s="29">
        <v>0</v>
      </c>
      <c r="K62" s="29">
        <f>Table3[[#This Row],[Most Likely]]*Table3[[#This Row],[% Specific Cause]]*Table3[[#This Row],[% Generic Cause]]</f>
        <v>0</v>
      </c>
      <c r="L62" s="67">
        <v>6</v>
      </c>
      <c r="M62" s="67">
        <v>9.5</v>
      </c>
      <c r="N62" s="67">
        <v>13</v>
      </c>
      <c r="O62" s="25">
        <f>Table3[[#This Row],[Average Time Granted (days)]]*Table3[[#This Row],[% Specific Cause]]*Table3[[#This Row],[% Generic Cause]]</f>
        <v>1.1904761904761904E-2</v>
      </c>
    </row>
    <row r="63" spans="1:15" x14ac:dyDescent="0.35">
      <c r="A63" t="s">
        <v>433</v>
      </c>
      <c r="B63">
        <v>49</v>
      </c>
      <c r="C63" s="44">
        <v>3.0701754385964911E-2</v>
      </c>
      <c r="D63" t="s">
        <v>273</v>
      </c>
      <c r="E63" t="s">
        <v>98</v>
      </c>
      <c r="F63" s="44">
        <v>0.16326530612244897</v>
      </c>
      <c r="G63">
        <v>8</v>
      </c>
      <c r="H63" s="29">
        <v>1330</v>
      </c>
      <c r="I63" s="29">
        <v>2309.63</v>
      </c>
      <c r="J63" s="29">
        <v>3289.26</v>
      </c>
      <c r="K63" s="29">
        <f>Table3[[#This Row],[Most Likely]]*Table3[[#This Row],[% Specific Cause]]*Table3[[#This Row],[% Generic Cause]]</f>
        <v>11.577092731829573</v>
      </c>
      <c r="L63" s="67">
        <v>3</v>
      </c>
      <c r="M63" s="67">
        <v>12.166666666666666</v>
      </c>
      <c r="N63" s="67">
        <v>21</v>
      </c>
      <c r="O63" s="25">
        <f>Table3[[#This Row],[Average Time Granted (days)]]*Table3[[#This Row],[% Specific Cause]]*Table3[[#This Row],[% Generic Cause]]</f>
        <v>6.0985797827903081E-2</v>
      </c>
    </row>
    <row r="64" spans="1:15" x14ac:dyDescent="0.35">
      <c r="A64" t="s">
        <v>433</v>
      </c>
      <c r="B64">
        <v>49</v>
      </c>
      <c r="C64" s="44">
        <v>3.0701754385964911E-2</v>
      </c>
      <c r="D64" t="s">
        <v>273</v>
      </c>
      <c r="E64" t="s">
        <v>99</v>
      </c>
      <c r="F64" s="44">
        <v>8.1632653061224483E-2</v>
      </c>
      <c r="G64">
        <v>4</v>
      </c>
      <c r="H64" s="29">
        <v>13173.12</v>
      </c>
      <c r="I64" s="29">
        <v>25577.373333333333</v>
      </c>
      <c r="J64" s="29">
        <v>47069</v>
      </c>
      <c r="K64" s="29">
        <f>Table3[[#This Row],[Most Likely]]*Table3[[#This Row],[% Specific Cause]]*Table3[[#This Row],[% Generic Cause]]</f>
        <v>64.103692564745188</v>
      </c>
      <c r="L64" s="67">
        <v>108</v>
      </c>
      <c r="M64" s="67">
        <v>108</v>
      </c>
      <c r="N64" s="67">
        <v>108</v>
      </c>
      <c r="O64" s="25">
        <f>Table3[[#This Row],[Average Time Granted (days)]]*Table3[[#This Row],[% Specific Cause]]*Table3[[#This Row],[% Generic Cause]]</f>
        <v>0.27067669172932329</v>
      </c>
    </row>
    <row r="65" spans="1:15" x14ac:dyDescent="0.35">
      <c r="A65" t="s">
        <v>433</v>
      </c>
      <c r="B65">
        <v>49</v>
      </c>
      <c r="C65" s="44">
        <v>3.0701754385964911E-2</v>
      </c>
      <c r="D65" t="s">
        <v>273</v>
      </c>
      <c r="E65" t="s">
        <v>100</v>
      </c>
      <c r="F65" s="44">
        <v>0.14285714285714285</v>
      </c>
      <c r="G65">
        <v>7</v>
      </c>
      <c r="H65" s="29">
        <v>0</v>
      </c>
      <c r="I65" s="29">
        <v>0</v>
      </c>
      <c r="J65" s="29">
        <v>0</v>
      </c>
      <c r="K65" s="29">
        <f>Table3[[#This Row],[Most Likely]]*Table3[[#This Row],[% Specific Cause]]*Table3[[#This Row],[% Generic Cause]]</f>
        <v>0</v>
      </c>
      <c r="L65" s="67">
        <v>7</v>
      </c>
      <c r="M65" s="67">
        <v>66.285714285714292</v>
      </c>
      <c r="N65" s="67">
        <v>296</v>
      </c>
      <c r="O65" s="25">
        <f>Table3[[#This Row],[Average Time Granted (days)]]*Table3[[#This Row],[% Specific Cause]]*Table3[[#This Row],[% Generic Cause]]</f>
        <v>0.2907268170426065</v>
      </c>
    </row>
    <row r="66" spans="1:15" x14ac:dyDescent="0.35">
      <c r="A66" t="s">
        <v>433</v>
      </c>
      <c r="B66">
        <v>49</v>
      </c>
      <c r="C66" s="44">
        <v>3.0701754385964911E-2</v>
      </c>
      <c r="D66" t="s">
        <v>273</v>
      </c>
      <c r="E66" t="s">
        <v>101</v>
      </c>
      <c r="F66" s="44">
        <v>6.1224489795918366E-2</v>
      </c>
      <c r="G66">
        <v>3</v>
      </c>
      <c r="H66" s="29">
        <v>10832.19</v>
      </c>
      <c r="I66" s="29">
        <v>10832.19</v>
      </c>
      <c r="J66" s="29">
        <v>10832.19</v>
      </c>
      <c r="K66" s="29">
        <f>Table3[[#This Row],[Most Likely]]*Table3[[#This Row],[% Specific Cause]]*Table3[[#This Row],[% Generic Cause]]</f>
        <v>20.361259398496241</v>
      </c>
      <c r="L66" s="67">
        <v>5</v>
      </c>
      <c r="M66" s="67">
        <v>15</v>
      </c>
      <c r="N66" s="67">
        <v>29</v>
      </c>
      <c r="O66" s="25">
        <f>Table3[[#This Row],[Average Time Granted (days)]]*Table3[[#This Row],[% Specific Cause]]*Table3[[#This Row],[% Generic Cause]]</f>
        <v>2.819548872180451E-2</v>
      </c>
    </row>
    <row r="67" spans="1:15" x14ac:dyDescent="0.35">
      <c r="A67" t="s">
        <v>433</v>
      </c>
      <c r="B67">
        <v>49</v>
      </c>
      <c r="C67" s="44">
        <v>3.0701754385964911E-2</v>
      </c>
      <c r="D67" t="s">
        <v>273</v>
      </c>
      <c r="E67" t="s">
        <v>102</v>
      </c>
      <c r="F67" s="44">
        <v>0.2857142857142857</v>
      </c>
      <c r="G67">
        <v>14</v>
      </c>
      <c r="H67" s="29">
        <v>3668.49</v>
      </c>
      <c r="I67" s="29">
        <v>33616.123333333329</v>
      </c>
      <c r="J67" s="29">
        <v>84439.77</v>
      </c>
      <c r="K67" s="29">
        <f>Table3[[#This Row],[Most Likely]]*Table3[[#This Row],[% Specific Cause]]*Table3[[#This Row],[% Generic Cause]]</f>
        <v>294.87827485380109</v>
      </c>
      <c r="L67" s="67">
        <v>3</v>
      </c>
      <c r="M67" s="67">
        <v>47.25</v>
      </c>
      <c r="N67" s="67">
        <v>242</v>
      </c>
      <c r="O67" s="25">
        <f>Table3[[#This Row],[Average Time Granted (days)]]*Table3[[#This Row],[% Specific Cause]]*Table3[[#This Row],[% Generic Cause]]</f>
        <v>0.41447368421052627</v>
      </c>
    </row>
    <row r="68" spans="1:15" x14ac:dyDescent="0.35">
      <c r="A68" t="s">
        <v>433</v>
      </c>
      <c r="B68">
        <v>48</v>
      </c>
      <c r="C68" s="44">
        <v>3.007518796992481E-2</v>
      </c>
      <c r="D68" t="s">
        <v>279</v>
      </c>
      <c r="E68" t="s">
        <v>104</v>
      </c>
      <c r="F68" s="44">
        <v>0.125</v>
      </c>
      <c r="G68">
        <v>6</v>
      </c>
      <c r="H68" s="29">
        <v>0</v>
      </c>
      <c r="I68" s="29">
        <v>0</v>
      </c>
      <c r="J68" s="29">
        <v>0</v>
      </c>
      <c r="K68" s="29">
        <f>Table3[[#This Row],[Most Likely]]*Table3[[#This Row],[% Specific Cause]]*Table3[[#This Row],[% Generic Cause]]</f>
        <v>0</v>
      </c>
      <c r="L68" s="67">
        <v>10</v>
      </c>
      <c r="M68" s="67">
        <v>41.166666666666664</v>
      </c>
      <c r="N68" s="67">
        <v>130</v>
      </c>
      <c r="O68" s="25">
        <f>Table3[[#This Row],[Average Time Granted (days)]]*Table3[[#This Row],[% Specific Cause]]*Table3[[#This Row],[% Generic Cause]]</f>
        <v>0.15476190476190474</v>
      </c>
    </row>
    <row r="69" spans="1:15" x14ac:dyDescent="0.35">
      <c r="A69" t="s">
        <v>433</v>
      </c>
      <c r="B69">
        <v>48</v>
      </c>
      <c r="C69" s="44">
        <v>3.007518796992481E-2</v>
      </c>
      <c r="D69" t="s">
        <v>279</v>
      </c>
      <c r="E69" t="s">
        <v>105</v>
      </c>
      <c r="F69" s="44">
        <v>0.22916666666666666</v>
      </c>
      <c r="G69">
        <v>11</v>
      </c>
      <c r="H69" s="29">
        <v>5142.2</v>
      </c>
      <c r="I69" s="29">
        <v>5142.2</v>
      </c>
      <c r="J69" s="29">
        <v>5142.2</v>
      </c>
      <c r="K69" s="29">
        <f>Table3[[#This Row],[Most Likely]]*Table3[[#This Row],[% Specific Cause]]*Table3[[#This Row],[% Generic Cause]]</f>
        <v>35.441228070175434</v>
      </c>
      <c r="L69" s="67">
        <v>13</v>
      </c>
      <c r="M69" s="67">
        <v>54.4</v>
      </c>
      <c r="N69" s="67">
        <v>125</v>
      </c>
      <c r="O69" s="25">
        <f>Table3[[#This Row],[Average Time Granted (days)]]*Table3[[#This Row],[% Specific Cause]]*Table3[[#This Row],[% Generic Cause]]</f>
        <v>0.3749373433583959</v>
      </c>
    </row>
    <row r="70" spans="1:15" x14ac:dyDescent="0.35">
      <c r="A70" t="s">
        <v>433</v>
      </c>
      <c r="B70">
        <v>48</v>
      </c>
      <c r="C70" s="44">
        <v>3.007518796992481E-2</v>
      </c>
      <c r="D70" t="s">
        <v>279</v>
      </c>
      <c r="E70" t="s">
        <v>106</v>
      </c>
      <c r="F70" s="44">
        <v>4.1666666666666664E-2</v>
      </c>
      <c r="G70">
        <v>2</v>
      </c>
      <c r="H70" s="29">
        <v>3611.33</v>
      </c>
      <c r="I70" s="29">
        <v>7075.5649999999996</v>
      </c>
      <c r="J70" s="29">
        <v>10539.8</v>
      </c>
      <c r="K70" s="29">
        <f>Table3[[#This Row],[Most Likely]]*Table3[[#This Row],[% Specific Cause]]*Table3[[#This Row],[% Generic Cause]]</f>
        <v>8.8666228070175421</v>
      </c>
      <c r="L70" s="67">
        <v>0</v>
      </c>
      <c r="M70" s="67">
        <v>0</v>
      </c>
      <c r="N70" s="67">
        <v>0</v>
      </c>
      <c r="O70" s="25">
        <f>Table3[[#This Row],[Average Time Granted (days)]]*Table3[[#This Row],[% Specific Cause]]*Table3[[#This Row],[% Generic Cause]]</f>
        <v>0</v>
      </c>
    </row>
    <row r="71" spans="1:15" x14ac:dyDescent="0.35">
      <c r="A71" t="s">
        <v>433</v>
      </c>
      <c r="B71">
        <v>48</v>
      </c>
      <c r="C71" s="44">
        <v>3.007518796992481E-2</v>
      </c>
      <c r="D71" t="s">
        <v>279</v>
      </c>
      <c r="E71" t="s">
        <v>107</v>
      </c>
      <c r="F71" s="44">
        <v>2.0833333333333332E-2</v>
      </c>
      <c r="G71">
        <v>1</v>
      </c>
      <c r="H71" s="29">
        <v>0</v>
      </c>
      <c r="I71" s="29">
        <v>0</v>
      </c>
      <c r="J71" s="29">
        <v>0</v>
      </c>
      <c r="K71" s="29">
        <f>Table3[[#This Row],[Most Likely]]*Table3[[#This Row],[% Specific Cause]]*Table3[[#This Row],[% Generic Cause]]</f>
        <v>0</v>
      </c>
      <c r="L71" s="67">
        <v>69</v>
      </c>
      <c r="M71" s="67">
        <v>69</v>
      </c>
      <c r="N71" s="67">
        <v>69</v>
      </c>
      <c r="O71" s="25">
        <f>Table3[[#This Row],[Average Time Granted (days)]]*Table3[[#This Row],[% Specific Cause]]*Table3[[#This Row],[% Generic Cause]]</f>
        <v>4.3233082706766915E-2</v>
      </c>
    </row>
    <row r="72" spans="1:15" x14ac:dyDescent="0.35">
      <c r="A72" t="s">
        <v>433</v>
      </c>
      <c r="B72">
        <v>48</v>
      </c>
      <c r="C72" s="44">
        <v>3.007518796992481E-2</v>
      </c>
      <c r="D72" t="s">
        <v>279</v>
      </c>
      <c r="E72" t="s">
        <v>108</v>
      </c>
      <c r="F72" s="44">
        <v>0.35416666666666669</v>
      </c>
      <c r="G72">
        <v>17</v>
      </c>
      <c r="H72" s="29">
        <v>8207.5</v>
      </c>
      <c r="I72" s="29">
        <v>8207.5</v>
      </c>
      <c r="J72" s="29">
        <v>8207.5</v>
      </c>
      <c r="K72" s="29">
        <f>Table3[[#This Row],[Most Likely]]*Table3[[#This Row],[% Specific Cause]]*Table3[[#This Row],[% Generic Cause]]</f>
        <v>87.423245614035096</v>
      </c>
      <c r="L72" s="67">
        <v>17</v>
      </c>
      <c r="M72" s="67">
        <v>125.0625</v>
      </c>
      <c r="N72" s="67">
        <v>513</v>
      </c>
      <c r="O72" s="25">
        <f>Table3[[#This Row],[Average Time Granted (days)]]*Table3[[#This Row],[% Specific Cause]]*Table3[[#This Row],[% Generic Cause]]</f>
        <v>1.3321193609022555</v>
      </c>
    </row>
    <row r="73" spans="1:15" x14ac:dyDescent="0.35">
      <c r="A73" t="s">
        <v>433</v>
      </c>
      <c r="B73">
        <v>48</v>
      </c>
      <c r="C73" s="44">
        <v>3.007518796992481E-2</v>
      </c>
      <c r="D73" t="s">
        <v>279</v>
      </c>
      <c r="E73" t="s">
        <v>109</v>
      </c>
      <c r="F73" s="44">
        <v>0.16666666666666666</v>
      </c>
      <c r="G73">
        <v>8</v>
      </c>
      <c r="H73" s="29">
        <v>0</v>
      </c>
      <c r="I73" s="29">
        <v>0</v>
      </c>
      <c r="J73" s="29">
        <v>0</v>
      </c>
      <c r="K73" s="29">
        <f>Table3[[#This Row],[Most Likely]]*Table3[[#This Row],[% Specific Cause]]*Table3[[#This Row],[% Generic Cause]]</f>
        <v>0</v>
      </c>
      <c r="L73" s="67">
        <v>1</v>
      </c>
      <c r="M73" s="67">
        <v>41</v>
      </c>
      <c r="N73" s="67">
        <v>154</v>
      </c>
      <c r="O73" s="25">
        <f>Table3[[#This Row],[Average Time Granted (days)]]*Table3[[#This Row],[% Specific Cause]]*Table3[[#This Row],[% Generic Cause]]</f>
        <v>0.20551378446115287</v>
      </c>
    </row>
    <row r="74" spans="1:15" x14ac:dyDescent="0.35">
      <c r="A74" t="s">
        <v>433</v>
      </c>
      <c r="B74">
        <v>48</v>
      </c>
      <c r="C74" s="44">
        <v>3.007518796992481E-2</v>
      </c>
      <c r="D74" t="s">
        <v>279</v>
      </c>
      <c r="E74" t="s">
        <v>110</v>
      </c>
      <c r="F74" s="44">
        <v>6.25E-2</v>
      </c>
      <c r="G74">
        <v>3</v>
      </c>
      <c r="H74" s="29">
        <v>16245</v>
      </c>
      <c r="I74" s="29">
        <v>47069.644999999997</v>
      </c>
      <c r="J74" s="29">
        <v>77894.289999999994</v>
      </c>
      <c r="K74" s="29">
        <f>Table3[[#This Row],[Most Likely]]*Table3[[#This Row],[% Specific Cause]]*Table3[[#This Row],[% Generic Cause]]</f>
        <v>88.476776315789465</v>
      </c>
      <c r="L74" s="67">
        <v>2</v>
      </c>
      <c r="M74" s="67">
        <v>71.5</v>
      </c>
      <c r="N74" s="67">
        <v>141</v>
      </c>
      <c r="O74" s="25">
        <f>Table3[[#This Row],[Average Time Granted (days)]]*Table3[[#This Row],[% Specific Cause]]*Table3[[#This Row],[% Generic Cause]]</f>
        <v>0.13439849624060149</v>
      </c>
    </row>
    <row r="75" spans="1:15" x14ac:dyDescent="0.35">
      <c r="A75" t="s">
        <v>433</v>
      </c>
      <c r="B75">
        <v>34</v>
      </c>
      <c r="C75" s="44">
        <v>2.1303258145363407E-2</v>
      </c>
      <c r="D75" t="s">
        <v>265</v>
      </c>
      <c r="E75" t="s">
        <v>112</v>
      </c>
      <c r="F75" s="44">
        <v>5.8823529411764705E-2</v>
      </c>
      <c r="G75">
        <v>2</v>
      </c>
      <c r="H75" s="29">
        <v>0</v>
      </c>
      <c r="I75" s="29">
        <v>0</v>
      </c>
      <c r="J75" s="29">
        <v>0</v>
      </c>
      <c r="K75" s="29">
        <f>Table3[[#This Row],[Most Likely]]*Table3[[#This Row],[% Specific Cause]]*Table3[[#This Row],[% Generic Cause]]</f>
        <v>0</v>
      </c>
      <c r="L75" s="67">
        <v>4</v>
      </c>
      <c r="M75" s="67">
        <v>14.5</v>
      </c>
      <c r="N75" s="67">
        <v>25</v>
      </c>
      <c r="O75" s="25">
        <f>Table3[[#This Row],[Average Time Granted (days)]]*Table3[[#This Row],[% Specific Cause]]*Table3[[#This Row],[% Generic Cause]]</f>
        <v>1.8170426065162906E-2</v>
      </c>
    </row>
    <row r="76" spans="1:15" x14ac:dyDescent="0.35">
      <c r="A76" t="s">
        <v>433</v>
      </c>
      <c r="B76">
        <v>34</v>
      </c>
      <c r="C76" s="44">
        <v>2.1303258145363407E-2</v>
      </c>
      <c r="D76" t="s">
        <v>265</v>
      </c>
      <c r="E76" t="s">
        <v>113</v>
      </c>
      <c r="F76" s="44">
        <v>2.9411764705882353E-2</v>
      </c>
      <c r="G76">
        <v>1</v>
      </c>
      <c r="H76" s="29">
        <v>1326240.53</v>
      </c>
      <c r="I76" s="29">
        <v>1326240.53</v>
      </c>
      <c r="J76" s="29">
        <v>1326240.53</v>
      </c>
      <c r="K76" s="29">
        <f>Table3[[#This Row],[Most Likely]]*Table3[[#This Row],[% Specific Cause]]*Table3[[#This Row],[% Generic Cause]]</f>
        <v>830.97777568922299</v>
      </c>
      <c r="L76" s="67">
        <v>0</v>
      </c>
      <c r="M76" s="67">
        <v>0</v>
      </c>
      <c r="N76" s="67">
        <v>0</v>
      </c>
      <c r="O76" s="25">
        <f>Table3[[#This Row],[Average Time Granted (days)]]*Table3[[#This Row],[% Specific Cause]]*Table3[[#This Row],[% Generic Cause]]</f>
        <v>0</v>
      </c>
    </row>
    <row r="77" spans="1:15" x14ac:dyDescent="0.35">
      <c r="A77" t="s">
        <v>433</v>
      </c>
      <c r="B77">
        <v>34</v>
      </c>
      <c r="C77" s="44">
        <v>2.1303258145363407E-2</v>
      </c>
      <c r="D77" t="s">
        <v>265</v>
      </c>
      <c r="E77" t="s">
        <v>114</v>
      </c>
      <c r="F77" s="44">
        <v>8.8235294117647065E-2</v>
      </c>
      <c r="G77">
        <v>3</v>
      </c>
      <c r="H77" s="29">
        <v>0</v>
      </c>
      <c r="I77" s="29">
        <v>0</v>
      </c>
      <c r="J77" s="29">
        <v>0</v>
      </c>
      <c r="K77" s="29">
        <f>Table3[[#This Row],[Most Likely]]*Table3[[#This Row],[% Specific Cause]]*Table3[[#This Row],[% Generic Cause]]</f>
        <v>0</v>
      </c>
      <c r="L77" s="67">
        <v>1</v>
      </c>
      <c r="M77" s="67">
        <v>8</v>
      </c>
      <c r="N77" s="67">
        <v>12</v>
      </c>
      <c r="O77" s="25">
        <f>Table3[[#This Row],[Average Time Granted (days)]]*Table3[[#This Row],[% Specific Cause]]*Table3[[#This Row],[% Generic Cause]]</f>
        <v>1.5037593984962407E-2</v>
      </c>
    </row>
    <row r="78" spans="1:15" x14ac:dyDescent="0.35">
      <c r="A78" t="s">
        <v>433</v>
      </c>
      <c r="B78">
        <v>34</v>
      </c>
      <c r="C78" s="44">
        <v>2.1303258145363407E-2</v>
      </c>
      <c r="D78" t="s">
        <v>265</v>
      </c>
      <c r="E78" t="s">
        <v>115</v>
      </c>
      <c r="F78" s="44">
        <v>0.26470588235294118</v>
      </c>
      <c r="G78">
        <v>9</v>
      </c>
      <c r="H78" s="29">
        <v>14259.98</v>
      </c>
      <c r="I78" s="29">
        <v>50393.176666666666</v>
      </c>
      <c r="J78" s="29">
        <v>114680.21</v>
      </c>
      <c r="K78" s="29">
        <f>Table3[[#This Row],[Most Likely]]*Table3[[#This Row],[% Specific Cause]]*Table3[[#This Row],[% Generic Cause]]</f>
        <v>284.17204887218043</v>
      </c>
      <c r="L78" s="67">
        <v>6</v>
      </c>
      <c r="M78" s="67">
        <v>99.285714285714292</v>
      </c>
      <c r="N78" s="67">
        <v>298</v>
      </c>
      <c r="O78" s="25">
        <f>Table3[[#This Row],[Average Time Granted (days)]]*Table3[[#This Row],[% Specific Cause]]*Table3[[#This Row],[% Generic Cause]]</f>
        <v>0.55988184747583247</v>
      </c>
    </row>
    <row r="79" spans="1:15" x14ac:dyDescent="0.35">
      <c r="A79" t="s">
        <v>433</v>
      </c>
      <c r="B79">
        <v>34</v>
      </c>
      <c r="C79" s="44">
        <v>2.1303258145363407E-2</v>
      </c>
      <c r="D79" t="s">
        <v>265</v>
      </c>
      <c r="E79" t="s">
        <v>439</v>
      </c>
      <c r="F79" s="44">
        <v>2.9411764705882353E-2</v>
      </c>
      <c r="G79">
        <v>1</v>
      </c>
      <c r="H79" s="29">
        <v>0</v>
      </c>
      <c r="I79" s="29">
        <v>0</v>
      </c>
      <c r="J79" s="29">
        <v>0</v>
      </c>
      <c r="K79" s="29">
        <f>Table3[[#This Row],[Most Likely]]*Table3[[#This Row],[% Specific Cause]]*Table3[[#This Row],[% Generic Cause]]</f>
        <v>0</v>
      </c>
      <c r="L79" s="67">
        <v>11</v>
      </c>
      <c r="M79" s="67">
        <v>11</v>
      </c>
      <c r="N79" s="67">
        <v>11</v>
      </c>
      <c r="O79" s="25">
        <f>Table3[[#This Row],[Average Time Granted (days)]]*Table3[[#This Row],[% Specific Cause]]*Table3[[#This Row],[% Generic Cause]]</f>
        <v>6.8922305764411024E-3</v>
      </c>
    </row>
    <row r="80" spans="1:15" x14ac:dyDescent="0.35">
      <c r="A80" t="s">
        <v>433</v>
      </c>
      <c r="B80">
        <v>34</v>
      </c>
      <c r="C80" s="44">
        <v>2.1303258145363407E-2</v>
      </c>
      <c r="D80" t="s">
        <v>265</v>
      </c>
      <c r="E80" t="s">
        <v>116</v>
      </c>
      <c r="F80" s="44">
        <v>5.8823529411764705E-2</v>
      </c>
      <c r="G80">
        <v>2</v>
      </c>
      <c r="H80" s="29">
        <v>0</v>
      </c>
      <c r="I80" s="29">
        <v>0</v>
      </c>
      <c r="J80" s="29">
        <v>0</v>
      </c>
      <c r="K80" s="29">
        <f>Table3[[#This Row],[Most Likely]]*Table3[[#This Row],[% Specific Cause]]*Table3[[#This Row],[% Generic Cause]]</f>
        <v>0</v>
      </c>
      <c r="L80" s="67">
        <v>28</v>
      </c>
      <c r="M80" s="67">
        <v>63.5</v>
      </c>
      <c r="N80" s="67">
        <v>99</v>
      </c>
      <c r="O80" s="25">
        <f>Table3[[#This Row],[Average Time Granted (days)]]*Table3[[#This Row],[% Specific Cause]]*Table3[[#This Row],[% Generic Cause]]</f>
        <v>7.9573934837092727E-2</v>
      </c>
    </row>
    <row r="81" spans="1:15" x14ac:dyDescent="0.35">
      <c r="A81" t="s">
        <v>433</v>
      </c>
      <c r="B81">
        <v>34</v>
      </c>
      <c r="C81" s="44">
        <v>2.1303258145363407E-2</v>
      </c>
      <c r="D81" t="s">
        <v>265</v>
      </c>
      <c r="E81" t="s">
        <v>117</v>
      </c>
      <c r="F81" s="44">
        <v>0.47058823529411764</v>
      </c>
      <c r="G81">
        <v>16</v>
      </c>
      <c r="H81" s="29">
        <v>5531.09</v>
      </c>
      <c r="I81" s="29">
        <v>1139504.81</v>
      </c>
      <c r="J81" s="29">
        <v>4430869</v>
      </c>
      <c r="K81" s="29">
        <f>Table3[[#This Row],[Most Likely]]*Table3[[#This Row],[% Specific Cause]]*Table3[[#This Row],[% Generic Cause]]</f>
        <v>11423.607117794487</v>
      </c>
      <c r="L81" s="67">
        <v>14</v>
      </c>
      <c r="M81" s="67">
        <v>96.9375</v>
      </c>
      <c r="N81" s="67">
        <v>243</v>
      </c>
      <c r="O81" s="25">
        <f>Table3[[#This Row],[Average Time Granted (days)]]*Table3[[#This Row],[% Specific Cause]]*Table3[[#This Row],[% Generic Cause]]</f>
        <v>0.97180451127819545</v>
      </c>
    </row>
    <row r="82" spans="1:15" x14ac:dyDescent="0.35">
      <c r="A82" t="s">
        <v>433</v>
      </c>
      <c r="B82">
        <v>33</v>
      </c>
      <c r="C82" s="44">
        <v>2.0676691729323307E-2</v>
      </c>
      <c r="D82" t="s">
        <v>281</v>
      </c>
      <c r="E82" t="s">
        <v>119</v>
      </c>
      <c r="F82" s="44">
        <v>3.0303030303030304E-2</v>
      </c>
      <c r="G82">
        <v>1</v>
      </c>
      <c r="H82" s="29">
        <v>0</v>
      </c>
      <c r="I82" s="29">
        <v>0</v>
      </c>
      <c r="J82" s="29">
        <v>0</v>
      </c>
      <c r="K82" s="29">
        <f>Table3[[#This Row],[Most Likely]]*Table3[[#This Row],[% Specific Cause]]*Table3[[#This Row],[% Generic Cause]]</f>
        <v>0</v>
      </c>
      <c r="L82" s="67">
        <v>79</v>
      </c>
      <c r="M82" s="67">
        <v>79</v>
      </c>
      <c r="N82" s="67">
        <v>79</v>
      </c>
      <c r="O82" s="25">
        <f>Table3[[#This Row],[Average Time Granted (days)]]*Table3[[#This Row],[% Specific Cause]]*Table3[[#This Row],[% Generic Cause]]</f>
        <v>4.9498746867167917E-2</v>
      </c>
    </row>
    <row r="83" spans="1:15" x14ac:dyDescent="0.35">
      <c r="A83" t="s">
        <v>433</v>
      </c>
      <c r="B83">
        <v>33</v>
      </c>
      <c r="C83" s="44">
        <v>2.0676691729323307E-2</v>
      </c>
      <c r="D83" t="s">
        <v>281</v>
      </c>
      <c r="E83" t="s">
        <v>120</v>
      </c>
      <c r="F83" s="44">
        <v>0.48484848484848486</v>
      </c>
      <c r="G83">
        <v>16</v>
      </c>
      <c r="H83" s="29">
        <v>0</v>
      </c>
      <c r="I83" s="29">
        <v>0</v>
      </c>
      <c r="J83" s="29">
        <v>0</v>
      </c>
      <c r="K83" s="29">
        <f>Table3[[#This Row],[Most Likely]]*Table3[[#This Row],[% Specific Cause]]*Table3[[#This Row],[% Generic Cause]]</f>
        <v>0</v>
      </c>
      <c r="L83" s="67">
        <v>3</v>
      </c>
      <c r="M83" s="67">
        <v>20.5625</v>
      </c>
      <c r="N83" s="67">
        <v>82</v>
      </c>
      <c r="O83" s="25">
        <f>Table3[[#This Row],[Average Time Granted (days)]]*Table3[[#This Row],[% Specific Cause]]*Table3[[#This Row],[% Generic Cause]]</f>
        <v>0.20614035087719298</v>
      </c>
    </row>
    <row r="84" spans="1:15" x14ac:dyDescent="0.35">
      <c r="A84" t="s">
        <v>433</v>
      </c>
      <c r="B84">
        <v>33</v>
      </c>
      <c r="C84" s="44">
        <v>2.0676691729323307E-2</v>
      </c>
      <c r="D84" t="s">
        <v>281</v>
      </c>
      <c r="E84" t="s">
        <v>121</v>
      </c>
      <c r="F84" s="44">
        <v>0.27272727272727271</v>
      </c>
      <c r="G84">
        <v>9</v>
      </c>
      <c r="H84" s="29">
        <v>0</v>
      </c>
      <c r="I84" s="29">
        <v>0</v>
      </c>
      <c r="J84" s="29">
        <v>0</v>
      </c>
      <c r="K84" s="29">
        <f>Table3[[#This Row],[Most Likely]]*Table3[[#This Row],[% Specific Cause]]*Table3[[#This Row],[% Generic Cause]]</f>
        <v>0</v>
      </c>
      <c r="L84" s="67">
        <v>7</v>
      </c>
      <c r="M84" s="67">
        <v>23.333333333333332</v>
      </c>
      <c r="N84" s="67">
        <v>111</v>
      </c>
      <c r="O84" s="25">
        <f>Table3[[#This Row],[Average Time Granted (days)]]*Table3[[#This Row],[% Specific Cause]]*Table3[[#This Row],[% Generic Cause]]</f>
        <v>0.13157894736842102</v>
      </c>
    </row>
    <row r="85" spans="1:15" x14ac:dyDescent="0.35">
      <c r="A85" t="s">
        <v>433</v>
      </c>
      <c r="B85">
        <v>33</v>
      </c>
      <c r="C85" s="44">
        <v>2.0676691729323307E-2</v>
      </c>
      <c r="D85" t="s">
        <v>281</v>
      </c>
      <c r="E85" t="s">
        <v>122</v>
      </c>
      <c r="F85" s="44">
        <v>0.12121212121212122</v>
      </c>
      <c r="G85">
        <v>4</v>
      </c>
      <c r="H85" s="29">
        <v>0</v>
      </c>
      <c r="I85" s="29">
        <v>0</v>
      </c>
      <c r="J85" s="29">
        <v>0</v>
      </c>
      <c r="K85" s="29">
        <f>Table3[[#This Row],[Most Likely]]*Table3[[#This Row],[% Specific Cause]]*Table3[[#This Row],[% Generic Cause]]</f>
        <v>0</v>
      </c>
      <c r="L85" s="67">
        <v>21</v>
      </c>
      <c r="M85" s="67">
        <v>74.25</v>
      </c>
      <c r="N85" s="67">
        <v>213</v>
      </c>
      <c r="O85" s="25">
        <f>Table3[[#This Row],[Average Time Granted (days)]]*Table3[[#This Row],[% Specific Cause]]*Table3[[#This Row],[% Generic Cause]]</f>
        <v>0.18609022556390975</v>
      </c>
    </row>
    <row r="86" spans="1:15" x14ac:dyDescent="0.35">
      <c r="A86" t="s">
        <v>433</v>
      </c>
      <c r="B86">
        <v>33</v>
      </c>
      <c r="C86" s="44">
        <v>2.0676691729323307E-2</v>
      </c>
      <c r="D86" t="s">
        <v>281</v>
      </c>
      <c r="E86" t="s">
        <v>440</v>
      </c>
      <c r="F86" s="44">
        <v>3.0303030303030304E-2</v>
      </c>
      <c r="G86">
        <v>1</v>
      </c>
      <c r="H86" s="29">
        <v>0</v>
      </c>
      <c r="I86" s="29">
        <v>0</v>
      </c>
      <c r="J86" s="29">
        <v>0</v>
      </c>
      <c r="K86" s="29">
        <f>Table3[[#This Row],[Most Likely]]*Table3[[#This Row],[% Specific Cause]]*Table3[[#This Row],[% Generic Cause]]</f>
        <v>0</v>
      </c>
      <c r="L86" s="67">
        <v>28</v>
      </c>
      <c r="M86" s="67">
        <v>28</v>
      </c>
      <c r="N86" s="67">
        <v>28</v>
      </c>
      <c r="O86" s="25">
        <f>Table3[[#This Row],[Average Time Granted (days)]]*Table3[[#This Row],[% Specific Cause]]*Table3[[#This Row],[% Generic Cause]]</f>
        <v>1.7543859649122806E-2</v>
      </c>
    </row>
    <row r="87" spans="1:15" x14ac:dyDescent="0.35">
      <c r="A87" t="s">
        <v>433</v>
      </c>
      <c r="B87">
        <v>33</v>
      </c>
      <c r="C87" s="44">
        <v>2.0676691729323307E-2</v>
      </c>
      <c r="D87" t="s">
        <v>281</v>
      </c>
      <c r="E87" t="s">
        <v>123</v>
      </c>
      <c r="F87" s="44">
        <v>6.0606060606060608E-2</v>
      </c>
      <c r="G87">
        <v>2</v>
      </c>
      <c r="H87" s="29">
        <v>0</v>
      </c>
      <c r="I87" s="29">
        <v>0</v>
      </c>
      <c r="J87" s="29">
        <v>0</v>
      </c>
      <c r="K87" s="29">
        <f>Table3[[#This Row],[Most Likely]]*Table3[[#This Row],[% Specific Cause]]*Table3[[#This Row],[% Generic Cause]]</f>
        <v>0</v>
      </c>
      <c r="L87" s="67">
        <v>14</v>
      </c>
      <c r="M87" s="67">
        <v>14.5</v>
      </c>
      <c r="N87" s="67">
        <v>15</v>
      </c>
      <c r="O87" s="25">
        <f>Table3[[#This Row],[Average Time Granted (days)]]*Table3[[#This Row],[% Specific Cause]]*Table3[[#This Row],[% Generic Cause]]</f>
        <v>1.8170426065162906E-2</v>
      </c>
    </row>
    <row r="88" spans="1:15" x14ac:dyDescent="0.35">
      <c r="A88" t="s">
        <v>433</v>
      </c>
      <c r="B88">
        <v>24</v>
      </c>
      <c r="C88" s="44">
        <v>1.5037593984962405E-2</v>
      </c>
      <c r="D88" t="s">
        <v>282</v>
      </c>
      <c r="E88" t="s">
        <v>125</v>
      </c>
      <c r="F88" s="44">
        <v>0.16666666666666666</v>
      </c>
      <c r="G88">
        <v>4</v>
      </c>
      <c r="H88" s="29">
        <v>650</v>
      </c>
      <c r="I88" s="29">
        <v>5769.9333333333334</v>
      </c>
      <c r="J88" s="29">
        <v>12000</v>
      </c>
      <c r="K88" s="29">
        <f>Table3[[#This Row],[Most Likely]]*Table3[[#This Row],[% Specific Cause]]*Table3[[#This Row],[% Generic Cause]]</f>
        <v>14.460985797827902</v>
      </c>
      <c r="L88" s="67">
        <v>1</v>
      </c>
      <c r="M88" s="67">
        <v>1</v>
      </c>
      <c r="N88" s="67">
        <v>1</v>
      </c>
      <c r="O88" s="25">
        <f>Table3[[#This Row],[Average Time Granted (days)]]*Table3[[#This Row],[% Specific Cause]]*Table3[[#This Row],[% Generic Cause]]</f>
        <v>2.5062656641604009E-3</v>
      </c>
    </row>
    <row r="89" spans="1:15" x14ac:dyDescent="0.35">
      <c r="A89" t="s">
        <v>433</v>
      </c>
      <c r="B89">
        <v>24</v>
      </c>
      <c r="C89" s="44">
        <v>1.5037593984962405E-2</v>
      </c>
      <c r="D89" t="s">
        <v>282</v>
      </c>
      <c r="E89" t="s">
        <v>126</v>
      </c>
      <c r="F89" s="44">
        <v>0.75</v>
      </c>
      <c r="G89">
        <v>18</v>
      </c>
      <c r="H89" s="29">
        <v>1700</v>
      </c>
      <c r="I89" s="29">
        <v>70767.274285714288</v>
      </c>
      <c r="J89" s="29">
        <v>406401.29</v>
      </c>
      <c r="K89" s="29">
        <f>Table3[[#This Row],[Most Likely]]*Table3[[#This Row],[% Specific Cause]]*Table3[[#This Row],[% Generic Cause]]</f>
        <v>798.12715359828144</v>
      </c>
      <c r="L89" s="67">
        <v>1</v>
      </c>
      <c r="M89" s="67">
        <v>16.214285714285715</v>
      </c>
      <c r="N89" s="67">
        <v>75</v>
      </c>
      <c r="O89" s="25">
        <f>Table3[[#This Row],[Average Time Granted (days)]]*Table3[[#This Row],[% Specific Cause]]*Table3[[#This Row],[% Generic Cause]]</f>
        <v>0.18286788399570356</v>
      </c>
    </row>
    <row r="90" spans="1:15" x14ac:dyDescent="0.35">
      <c r="A90" t="s">
        <v>433</v>
      </c>
      <c r="B90">
        <v>24</v>
      </c>
      <c r="C90" s="44">
        <v>1.5037593984962405E-2</v>
      </c>
      <c r="D90" t="s">
        <v>282</v>
      </c>
      <c r="E90" t="s">
        <v>127</v>
      </c>
      <c r="F90" s="44">
        <v>8.3333333333333329E-2</v>
      </c>
      <c r="G90">
        <v>2</v>
      </c>
      <c r="H90" s="29">
        <v>0</v>
      </c>
      <c r="I90" s="29">
        <v>0</v>
      </c>
      <c r="J90" s="29">
        <v>0</v>
      </c>
      <c r="K90" s="29">
        <f>Table3[[#This Row],[Most Likely]]*Table3[[#This Row],[% Specific Cause]]*Table3[[#This Row],[% Generic Cause]]</f>
        <v>0</v>
      </c>
      <c r="L90" s="67">
        <v>19</v>
      </c>
      <c r="M90" s="67">
        <v>24.5</v>
      </c>
      <c r="N90" s="67">
        <v>30</v>
      </c>
      <c r="O90" s="25">
        <f>Table3[[#This Row],[Average Time Granted (days)]]*Table3[[#This Row],[% Specific Cause]]*Table3[[#This Row],[% Generic Cause]]</f>
        <v>3.0701754385964907E-2</v>
      </c>
    </row>
    <row r="91" spans="1:15" x14ac:dyDescent="0.35">
      <c r="A91" t="s">
        <v>433</v>
      </c>
      <c r="B91">
        <v>17</v>
      </c>
      <c r="C91" s="44">
        <v>1.0651629072681704E-2</v>
      </c>
      <c r="D91" t="s">
        <v>278</v>
      </c>
      <c r="E91" t="s">
        <v>129</v>
      </c>
      <c r="F91" s="44">
        <v>0.11764705882352941</v>
      </c>
      <c r="G91">
        <v>2</v>
      </c>
      <c r="H91" s="29">
        <v>0</v>
      </c>
      <c r="I91" s="29">
        <v>0</v>
      </c>
      <c r="J91" s="29">
        <v>0</v>
      </c>
      <c r="K91" s="29">
        <f>Table3[[#This Row],[Most Likely]]*Table3[[#This Row],[% Specific Cause]]*Table3[[#This Row],[% Generic Cause]]</f>
        <v>0</v>
      </c>
      <c r="L91" s="67">
        <v>10</v>
      </c>
      <c r="M91" s="67">
        <v>23.5</v>
      </c>
      <c r="N91" s="67">
        <v>37</v>
      </c>
      <c r="O91" s="25">
        <f>Table3[[#This Row],[Average Time Granted (days)]]*Table3[[#This Row],[% Specific Cause]]*Table3[[#This Row],[% Generic Cause]]</f>
        <v>2.944862155388471E-2</v>
      </c>
    </row>
    <row r="92" spans="1:15" x14ac:dyDescent="0.35">
      <c r="A92" t="s">
        <v>433</v>
      </c>
      <c r="B92">
        <v>17</v>
      </c>
      <c r="C92" s="44">
        <v>1.0651629072681704E-2</v>
      </c>
      <c r="D92" t="s">
        <v>278</v>
      </c>
      <c r="E92" t="s">
        <v>130</v>
      </c>
      <c r="F92" s="44">
        <v>0.6470588235294118</v>
      </c>
      <c r="G92">
        <v>11</v>
      </c>
      <c r="H92" s="29">
        <v>117142.68</v>
      </c>
      <c r="I92" s="29">
        <v>117142.68</v>
      </c>
      <c r="J92" s="29">
        <v>117142.68</v>
      </c>
      <c r="K92" s="29">
        <f>Table3[[#This Row],[Most Likely]]*Table3[[#This Row],[% Specific Cause]]*Table3[[#This Row],[% Generic Cause]]</f>
        <v>807.3743609022556</v>
      </c>
      <c r="L92" s="67">
        <v>8</v>
      </c>
      <c r="M92" s="67">
        <v>55.636363636363633</v>
      </c>
      <c r="N92" s="67">
        <v>173</v>
      </c>
      <c r="O92" s="25">
        <f>Table3[[#This Row],[Average Time Granted (days)]]*Table3[[#This Row],[% Specific Cause]]*Table3[[#This Row],[% Generic Cause]]</f>
        <v>0.38345864661654133</v>
      </c>
    </row>
    <row r="93" spans="1:15" x14ac:dyDescent="0.35">
      <c r="A93" t="s">
        <v>433</v>
      </c>
      <c r="B93">
        <v>17</v>
      </c>
      <c r="C93" s="44">
        <v>1.0651629072681704E-2</v>
      </c>
      <c r="D93" t="s">
        <v>278</v>
      </c>
      <c r="E93" t="s">
        <v>131</v>
      </c>
      <c r="F93" s="44">
        <v>5.8823529411764705E-2</v>
      </c>
      <c r="G93">
        <v>1</v>
      </c>
      <c r="H93" s="29">
        <v>0</v>
      </c>
      <c r="I93" s="29">
        <v>0</v>
      </c>
      <c r="J93" s="29">
        <v>0</v>
      </c>
      <c r="K93" s="29">
        <f>Table3[[#This Row],[Most Likely]]*Table3[[#This Row],[% Specific Cause]]*Table3[[#This Row],[% Generic Cause]]</f>
        <v>0</v>
      </c>
      <c r="L93" s="67">
        <v>32</v>
      </c>
      <c r="M93" s="67">
        <v>32</v>
      </c>
      <c r="N93" s="67">
        <v>32</v>
      </c>
      <c r="O93" s="25">
        <f>Table3[[#This Row],[Average Time Granted (days)]]*Table3[[#This Row],[% Specific Cause]]*Table3[[#This Row],[% Generic Cause]]</f>
        <v>2.0050125313283207E-2</v>
      </c>
    </row>
    <row r="94" spans="1:15" x14ac:dyDescent="0.35">
      <c r="A94" t="s">
        <v>433</v>
      </c>
      <c r="B94">
        <v>17</v>
      </c>
      <c r="C94" s="44">
        <v>1.0651629072681704E-2</v>
      </c>
      <c r="D94" t="s">
        <v>278</v>
      </c>
      <c r="E94" t="s">
        <v>132</v>
      </c>
      <c r="F94" s="44">
        <v>0.11764705882352941</v>
      </c>
      <c r="G94">
        <v>2</v>
      </c>
      <c r="H94" s="29">
        <v>2942.65</v>
      </c>
      <c r="I94" s="29">
        <v>2942.65</v>
      </c>
      <c r="J94" s="29">
        <v>2942.65</v>
      </c>
      <c r="K94" s="29">
        <f>Table3[[#This Row],[Most Likely]]*Table3[[#This Row],[% Specific Cause]]*Table3[[#This Row],[% Generic Cause]]</f>
        <v>3.6875313283208015</v>
      </c>
      <c r="L94" s="67">
        <v>60</v>
      </c>
      <c r="M94" s="67">
        <v>60</v>
      </c>
      <c r="N94" s="67">
        <v>60</v>
      </c>
      <c r="O94" s="25">
        <f>Table3[[#This Row],[Average Time Granted (days)]]*Table3[[#This Row],[% Specific Cause]]*Table3[[#This Row],[% Generic Cause]]</f>
        <v>7.5187969924812026E-2</v>
      </c>
    </row>
    <row r="95" spans="1:15" x14ac:dyDescent="0.35">
      <c r="A95" t="s">
        <v>433</v>
      </c>
      <c r="B95">
        <v>17</v>
      </c>
      <c r="C95" s="44">
        <v>1.0651629072681704E-2</v>
      </c>
      <c r="D95" t="s">
        <v>278</v>
      </c>
      <c r="E95" t="s">
        <v>133</v>
      </c>
      <c r="F95" s="44">
        <v>5.8823529411764705E-2</v>
      </c>
      <c r="G95">
        <v>1</v>
      </c>
      <c r="H95" s="29">
        <v>12939.66</v>
      </c>
      <c r="I95" s="29">
        <v>12939.66</v>
      </c>
      <c r="J95" s="29">
        <v>12939.66</v>
      </c>
      <c r="K95" s="29">
        <f>Table3[[#This Row],[Most Likely]]*Table3[[#This Row],[% Specific Cause]]*Table3[[#This Row],[% Generic Cause]]</f>
        <v>8.1075563909774431</v>
      </c>
      <c r="L95" s="67">
        <v>11</v>
      </c>
      <c r="M95" s="67">
        <v>11</v>
      </c>
      <c r="N95" s="67">
        <v>11</v>
      </c>
      <c r="O95" s="25">
        <f>Table3[[#This Row],[Average Time Granted (days)]]*Table3[[#This Row],[% Specific Cause]]*Table3[[#This Row],[% Generic Cause]]</f>
        <v>6.8922305764411024E-3</v>
      </c>
    </row>
    <row r="96" spans="1:15" x14ac:dyDescent="0.35">
      <c r="A96" t="s">
        <v>433</v>
      </c>
      <c r="B96">
        <v>12</v>
      </c>
      <c r="C96" s="44">
        <v>7.5187969924812026E-3</v>
      </c>
      <c r="D96" t="s">
        <v>256</v>
      </c>
      <c r="E96" t="s">
        <v>135</v>
      </c>
      <c r="F96" s="44">
        <v>0.25</v>
      </c>
      <c r="G96">
        <v>3</v>
      </c>
      <c r="H96" s="29">
        <v>0</v>
      </c>
      <c r="I96" s="29">
        <v>0</v>
      </c>
      <c r="J96" s="29">
        <v>0</v>
      </c>
      <c r="K96" s="29">
        <f>Table3[[#This Row],[Most Likely]]*Table3[[#This Row],[% Specific Cause]]*Table3[[#This Row],[% Generic Cause]]</f>
        <v>0</v>
      </c>
      <c r="L96" s="67">
        <v>3</v>
      </c>
      <c r="M96" s="67">
        <v>127.66666666666667</v>
      </c>
      <c r="N96" s="67">
        <v>269</v>
      </c>
      <c r="O96" s="25">
        <f>Table3[[#This Row],[Average Time Granted (days)]]*Table3[[#This Row],[% Specific Cause]]*Table3[[#This Row],[% Generic Cause]]</f>
        <v>0.2399749373433584</v>
      </c>
    </row>
    <row r="97" spans="1:15" x14ac:dyDescent="0.35">
      <c r="A97" t="s">
        <v>433</v>
      </c>
      <c r="B97">
        <v>12</v>
      </c>
      <c r="C97" s="44">
        <v>7.5187969924812026E-3</v>
      </c>
      <c r="D97" t="s">
        <v>256</v>
      </c>
      <c r="E97" t="s">
        <v>136</v>
      </c>
      <c r="F97" s="44">
        <v>8.3333333333333329E-2</v>
      </c>
      <c r="G97">
        <v>1</v>
      </c>
      <c r="H97" s="29">
        <v>15389.12</v>
      </c>
      <c r="I97" s="29">
        <v>15389.12</v>
      </c>
      <c r="J97" s="29">
        <v>15389.12</v>
      </c>
      <c r="K97" s="29">
        <f>Table3[[#This Row],[Most Likely]]*Table3[[#This Row],[% Specific Cause]]*Table3[[#This Row],[% Generic Cause]]</f>
        <v>9.6423057644110273</v>
      </c>
      <c r="L97" s="67">
        <v>0</v>
      </c>
      <c r="M97" s="67">
        <v>0</v>
      </c>
      <c r="N97" s="67">
        <v>0</v>
      </c>
      <c r="O97" s="25">
        <f>Table3[[#This Row],[Average Time Granted (days)]]*Table3[[#This Row],[% Specific Cause]]*Table3[[#This Row],[% Generic Cause]]</f>
        <v>0</v>
      </c>
    </row>
    <row r="98" spans="1:15" x14ac:dyDescent="0.35">
      <c r="A98" t="s">
        <v>433</v>
      </c>
      <c r="B98">
        <v>12</v>
      </c>
      <c r="C98" s="44">
        <v>7.5187969924812026E-3</v>
      </c>
      <c r="D98" t="s">
        <v>256</v>
      </c>
      <c r="E98" t="s">
        <v>137</v>
      </c>
      <c r="F98" s="44">
        <v>0.16666666666666666</v>
      </c>
      <c r="G98">
        <v>2</v>
      </c>
      <c r="H98" s="29">
        <v>3755.92</v>
      </c>
      <c r="I98" s="29">
        <v>74027.960000000006</v>
      </c>
      <c r="J98" s="29">
        <v>144300</v>
      </c>
      <c r="K98" s="29">
        <f>Table3[[#This Row],[Most Likely]]*Table3[[#This Row],[% Specific Cause]]*Table3[[#This Row],[% Generic Cause]]</f>
        <v>92.766867167919798</v>
      </c>
      <c r="L98" s="67">
        <v>0</v>
      </c>
      <c r="M98" s="67">
        <v>0</v>
      </c>
      <c r="N98" s="67">
        <v>0</v>
      </c>
      <c r="O98" s="25">
        <f>Table3[[#This Row],[Average Time Granted (days)]]*Table3[[#This Row],[% Specific Cause]]*Table3[[#This Row],[% Generic Cause]]</f>
        <v>0</v>
      </c>
    </row>
    <row r="99" spans="1:15" x14ac:dyDescent="0.35">
      <c r="A99" t="s">
        <v>433</v>
      </c>
      <c r="B99">
        <v>12</v>
      </c>
      <c r="C99" s="44">
        <v>7.5187969924812026E-3</v>
      </c>
      <c r="D99" t="s">
        <v>256</v>
      </c>
      <c r="E99" t="s">
        <v>138</v>
      </c>
      <c r="F99" s="44">
        <v>0.16666666666666666</v>
      </c>
      <c r="G99">
        <v>2</v>
      </c>
      <c r="H99" s="29">
        <v>0</v>
      </c>
      <c r="I99" s="29">
        <v>0</v>
      </c>
      <c r="J99" s="29">
        <v>0</v>
      </c>
      <c r="K99" s="29">
        <f>Table3[[#This Row],[Most Likely]]*Table3[[#This Row],[% Specific Cause]]*Table3[[#This Row],[% Generic Cause]]</f>
        <v>0</v>
      </c>
      <c r="L99" s="67">
        <v>78</v>
      </c>
      <c r="M99" s="67">
        <v>226.5</v>
      </c>
      <c r="N99" s="67">
        <v>375</v>
      </c>
      <c r="O99" s="25">
        <f>Table3[[#This Row],[Average Time Granted (days)]]*Table3[[#This Row],[% Specific Cause]]*Table3[[#This Row],[% Generic Cause]]</f>
        <v>0.28383458646616538</v>
      </c>
    </row>
    <row r="100" spans="1:15" x14ac:dyDescent="0.35">
      <c r="A100" t="s">
        <v>433</v>
      </c>
      <c r="B100">
        <v>12</v>
      </c>
      <c r="C100" s="44">
        <v>7.5187969924812026E-3</v>
      </c>
      <c r="D100" t="s">
        <v>256</v>
      </c>
      <c r="E100" t="s">
        <v>139</v>
      </c>
      <c r="F100" s="44">
        <v>0.33333333333333331</v>
      </c>
      <c r="G100">
        <v>4</v>
      </c>
      <c r="H100" s="29">
        <v>1998.65</v>
      </c>
      <c r="I100" s="29">
        <v>37315.056666666664</v>
      </c>
      <c r="J100" s="29">
        <v>107204.47</v>
      </c>
      <c r="K100" s="29">
        <f>Table3[[#This Row],[Most Likely]]*Table3[[#This Row],[% Specific Cause]]*Table3[[#This Row],[% Generic Cause]]</f>
        <v>93.521445279866313</v>
      </c>
      <c r="L100" s="67">
        <v>2</v>
      </c>
      <c r="M100" s="67">
        <v>2.5</v>
      </c>
      <c r="N100" s="67">
        <v>3</v>
      </c>
      <c r="O100" s="25">
        <f>Table3[[#This Row],[Average Time Granted (days)]]*Table3[[#This Row],[% Specific Cause]]*Table3[[#This Row],[% Generic Cause]]</f>
        <v>6.2656641604010013E-3</v>
      </c>
    </row>
    <row r="101" spans="1:15" x14ac:dyDescent="0.35">
      <c r="A101" t="s">
        <v>434</v>
      </c>
      <c r="B101">
        <v>583</v>
      </c>
      <c r="C101" s="44">
        <v>0.26779972439136424</v>
      </c>
      <c r="D101" t="s">
        <v>264</v>
      </c>
      <c r="E101" t="s">
        <v>28</v>
      </c>
      <c r="F101" s="44">
        <v>0.11149228130360206</v>
      </c>
      <c r="G101">
        <v>65</v>
      </c>
      <c r="H101" s="29">
        <v>0</v>
      </c>
      <c r="I101" s="29">
        <v>68285.501230769238</v>
      </c>
      <c r="J101" s="29">
        <v>1471250</v>
      </c>
      <c r="K101" s="29">
        <f>Table3[[#This Row],[Most Likely]]*Table3[[#This Row],[% Specific Cause]]*Table3[[#This Row],[% Generic Cause]]</f>
        <v>2038.8413321084063</v>
      </c>
      <c r="M101" s="44">
        <v>0.15384615384615385</v>
      </c>
      <c r="N101" s="29"/>
    </row>
    <row r="102" spans="1:15" x14ac:dyDescent="0.35">
      <c r="A102" t="s">
        <v>434</v>
      </c>
      <c r="B102">
        <v>583</v>
      </c>
      <c r="C102" s="44">
        <v>0.26779972439136424</v>
      </c>
      <c r="D102" t="s">
        <v>264</v>
      </c>
      <c r="E102" t="s">
        <v>141</v>
      </c>
      <c r="F102" s="44">
        <v>6.86106346483705E-2</v>
      </c>
      <c r="G102">
        <v>40</v>
      </c>
      <c r="H102" s="29">
        <v>0</v>
      </c>
      <c r="I102" s="29">
        <v>12480.066749999998</v>
      </c>
      <c r="J102" s="29">
        <v>97264.9</v>
      </c>
      <c r="K102" s="29">
        <f>Table3[[#This Row],[Most Likely]]*Table3[[#This Row],[% Specific Cause]]*Table3[[#This Row],[% Generic Cause]]</f>
        <v>229.30761139182357</v>
      </c>
      <c r="M102" s="44">
        <v>0</v>
      </c>
      <c r="N102" s="29"/>
    </row>
    <row r="103" spans="1:15" x14ac:dyDescent="0.35">
      <c r="A103" t="s">
        <v>434</v>
      </c>
      <c r="B103">
        <v>583</v>
      </c>
      <c r="C103" s="44">
        <v>0.26779972439136424</v>
      </c>
      <c r="D103" t="s">
        <v>264</v>
      </c>
      <c r="E103" t="s">
        <v>142</v>
      </c>
      <c r="F103" s="44">
        <v>3.2590051457975985E-2</v>
      </c>
      <c r="G103">
        <v>19</v>
      </c>
      <c r="H103" s="29">
        <v>540</v>
      </c>
      <c r="I103" s="29">
        <v>18060.020526315788</v>
      </c>
      <c r="J103" s="29">
        <v>108393.3</v>
      </c>
      <c r="K103" s="29">
        <f>Table3[[#This Row],[Most Likely]]*Table3[[#This Row],[% Specific Cause]]*Table3[[#This Row],[% Generic Cause]]</f>
        <v>157.62075792374824</v>
      </c>
      <c r="M103" s="44">
        <v>0</v>
      </c>
      <c r="N103" s="29"/>
    </row>
    <row r="104" spans="1:15" x14ac:dyDescent="0.35">
      <c r="A104" t="s">
        <v>434</v>
      </c>
      <c r="B104">
        <v>583</v>
      </c>
      <c r="C104" s="44">
        <v>0.26779972439136424</v>
      </c>
      <c r="D104" t="s">
        <v>264</v>
      </c>
      <c r="E104" t="s">
        <v>143</v>
      </c>
      <c r="F104" s="44">
        <v>8.4048027444253853E-2</v>
      </c>
      <c r="G104">
        <v>49</v>
      </c>
      <c r="H104" s="29">
        <v>-8100.32</v>
      </c>
      <c r="I104" s="29">
        <v>31702.313877551023</v>
      </c>
      <c r="J104" s="29">
        <v>359770</v>
      </c>
      <c r="K104" s="29">
        <f>Table3[[#This Row],[Most Likely]]*Table3[[#This Row],[% Specific Cause]]*Table3[[#This Row],[% Generic Cause]]</f>
        <v>713.5569039963251</v>
      </c>
      <c r="M104" s="44">
        <v>4.0816326530612242E-2</v>
      </c>
      <c r="N104" s="29"/>
    </row>
    <row r="105" spans="1:15" x14ac:dyDescent="0.35">
      <c r="A105" t="s">
        <v>434</v>
      </c>
      <c r="B105">
        <v>583</v>
      </c>
      <c r="C105" s="44">
        <v>0.26779972439136424</v>
      </c>
      <c r="D105" t="s">
        <v>264</v>
      </c>
      <c r="E105" t="s">
        <v>144</v>
      </c>
      <c r="F105" s="44">
        <v>2.7444253859348199E-2</v>
      </c>
      <c r="G105">
        <v>16</v>
      </c>
      <c r="H105" s="29">
        <v>-193770.15</v>
      </c>
      <c r="I105" s="29">
        <v>1658.44875</v>
      </c>
      <c r="J105" s="29">
        <v>99557.93</v>
      </c>
      <c r="K105" s="29">
        <f>Table3[[#This Row],[Most Likely]]*Table3[[#This Row],[% Specific Cause]]*Table3[[#This Row],[% Generic Cause]]</f>
        <v>12.188874598070738</v>
      </c>
      <c r="M105" s="44">
        <v>0.1875</v>
      </c>
      <c r="N105" s="29"/>
    </row>
    <row r="106" spans="1:15" x14ac:dyDescent="0.35">
      <c r="A106" t="s">
        <v>434</v>
      </c>
      <c r="B106">
        <v>583</v>
      </c>
      <c r="C106" s="44">
        <v>0.26779972439136424</v>
      </c>
      <c r="D106" t="s">
        <v>264</v>
      </c>
      <c r="E106" t="s">
        <v>145</v>
      </c>
      <c r="F106" s="44">
        <v>1.7152658662092624E-3</v>
      </c>
      <c r="G106">
        <v>1</v>
      </c>
      <c r="H106" s="29">
        <v>19602</v>
      </c>
      <c r="I106" s="29">
        <v>19602</v>
      </c>
      <c r="J106" s="29">
        <v>19602</v>
      </c>
      <c r="K106" s="29">
        <f>Table3[[#This Row],[Most Likely]]*Table3[[#This Row],[% Specific Cause]]*Table3[[#This Row],[% Generic Cause]]</f>
        <v>9.0041341295360571</v>
      </c>
      <c r="M106" s="44">
        <v>1</v>
      </c>
      <c r="N106" s="29"/>
    </row>
    <row r="107" spans="1:15" x14ac:dyDescent="0.35">
      <c r="A107" t="s">
        <v>434</v>
      </c>
      <c r="B107">
        <v>583</v>
      </c>
      <c r="C107" s="44">
        <v>0.26779972439136424</v>
      </c>
      <c r="D107" t="s">
        <v>264</v>
      </c>
      <c r="E107" t="s">
        <v>146</v>
      </c>
      <c r="F107" s="44">
        <v>1.7152658662092625E-2</v>
      </c>
      <c r="G107">
        <v>10</v>
      </c>
      <c r="H107" s="29">
        <v>0</v>
      </c>
      <c r="I107" s="29">
        <v>3459.4519999999998</v>
      </c>
      <c r="J107" s="29">
        <v>15614</v>
      </c>
      <c r="K107" s="29">
        <f>Table3[[#This Row],[Most Likely]]*Table3[[#This Row],[% Specific Cause]]*Table3[[#This Row],[% Generic Cause]]</f>
        <v>15.890914101975193</v>
      </c>
      <c r="M107" s="44">
        <v>0.1</v>
      </c>
      <c r="N107" s="29"/>
    </row>
    <row r="108" spans="1:15" x14ac:dyDescent="0.35">
      <c r="A108" t="s">
        <v>434</v>
      </c>
      <c r="B108">
        <v>583</v>
      </c>
      <c r="C108" s="44">
        <v>0.26779972439136424</v>
      </c>
      <c r="D108" t="s">
        <v>264</v>
      </c>
      <c r="E108" t="s">
        <v>147</v>
      </c>
      <c r="F108" s="44">
        <v>1.3722126929674099E-2</v>
      </c>
      <c r="G108">
        <v>8</v>
      </c>
      <c r="H108" s="29">
        <v>-230375</v>
      </c>
      <c r="I108" s="29">
        <v>-25265.7425</v>
      </c>
      <c r="J108" s="29">
        <v>18496.5</v>
      </c>
      <c r="K108" s="29">
        <f>Table3[[#This Row],[Most Likely]]*Table3[[#This Row],[% Specific Cause]]*Table3[[#This Row],[% Generic Cause]]</f>
        <v>-92.846090950849785</v>
      </c>
      <c r="M108" s="44">
        <v>0</v>
      </c>
      <c r="N108" s="29"/>
    </row>
    <row r="109" spans="1:15" x14ac:dyDescent="0.35">
      <c r="A109" t="s">
        <v>434</v>
      </c>
      <c r="B109">
        <v>583</v>
      </c>
      <c r="C109" s="44">
        <v>0.26779972439136424</v>
      </c>
      <c r="D109" t="s">
        <v>264</v>
      </c>
      <c r="E109" t="s">
        <v>148</v>
      </c>
      <c r="F109" s="44">
        <v>2.7444253859348199E-2</v>
      </c>
      <c r="G109">
        <v>16</v>
      </c>
      <c r="H109" s="29">
        <v>-1089.75</v>
      </c>
      <c r="I109" s="29">
        <v>37328.235000000001</v>
      </c>
      <c r="J109" s="29">
        <v>302069.28000000003</v>
      </c>
      <c r="K109" s="29">
        <f>Table3[[#This Row],[Most Likely]]*Table3[[#This Row],[% Specific Cause]]*Table3[[#This Row],[% Generic Cause]]</f>
        <v>274.34623794212212</v>
      </c>
      <c r="M109" s="44">
        <v>0.4375</v>
      </c>
      <c r="N109" s="29"/>
    </row>
    <row r="110" spans="1:15" x14ac:dyDescent="0.35">
      <c r="A110" t="s">
        <v>434</v>
      </c>
      <c r="B110">
        <v>583</v>
      </c>
      <c r="C110" s="44">
        <v>0.26779972439136424</v>
      </c>
      <c r="D110" t="s">
        <v>264</v>
      </c>
      <c r="E110" t="s">
        <v>149</v>
      </c>
      <c r="F110" s="44">
        <v>6.1749571183533448E-2</v>
      </c>
      <c r="G110">
        <v>36</v>
      </c>
      <c r="H110" s="29">
        <v>-540321.12</v>
      </c>
      <c r="I110" s="29">
        <v>-3505.2505555555522</v>
      </c>
      <c r="J110" s="29">
        <v>765888</v>
      </c>
      <c r="K110" s="29">
        <f>Table3[[#This Row],[Most Likely]]*Table3[[#This Row],[% Specific Cause]]*Table3[[#This Row],[% Generic Cause]]</f>
        <v>-57.964639412034849</v>
      </c>
      <c r="M110" s="44">
        <v>0.1111111111111111</v>
      </c>
      <c r="N110" s="29"/>
    </row>
    <row r="111" spans="1:15" x14ac:dyDescent="0.35">
      <c r="A111" t="s">
        <v>434</v>
      </c>
      <c r="B111">
        <v>583</v>
      </c>
      <c r="C111" s="44">
        <v>0.26779972439136424</v>
      </c>
      <c r="D111" t="s">
        <v>264</v>
      </c>
      <c r="E111" t="s">
        <v>150</v>
      </c>
      <c r="F111" s="44">
        <v>1.7152658662092624E-3</v>
      </c>
      <c r="G111">
        <v>1</v>
      </c>
      <c r="H111" s="29">
        <v>22427.43</v>
      </c>
      <c r="I111" s="29">
        <v>22427.43</v>
      </c>
      <c r="J111" s="29">
        <v>22427.43</v>
      </c>
      <c r="K111" s="29">
        <f>Table3[[#This Row],[Most Likely]]*Table3[[#This Row],[% Specific Cause]]*Table3[[#This Row],[% Generic Cause]]</f>
        <v>10.301988975654568</v>
      </c>
      <c r="M111" s="44">
        <v>0</v>
      </c>
      <c r="N111" s="29"/>
    </row>
    <row r="112" spans="1:15" x14ac:dyDescent="0.35">
      <c r="A112" t="s">
        <v>434</v>
      </c>
      <c r="B112">
        <v>583</v>
      </c>
      <c r="C112" s="44">
        <v>0.26779972439136424</v>
      </c>
      <c r="D112" t="s">
        <v>264</v>
      </c>
      <c r="E112" t="s">
        <v>151</v>
      </c>
      <c r="F112" s="44">
        <v>1.3722126929674099E-2</v>
      </c>
      <c r="G112">
        <v>8</v>
      </c>
      <c r="H112" s="29">
        <v>5411.35</v>
      </c>
      <c r="I112" s="29">
        <v>81981.725000000006</v>
      </c>
      <c r="J112" s="29">
        <v>383270.39</v>
      </c>
      <c r="K112" s="29">
        <f>Table3[[#This Row],[Most Likely]]*Table3[[#This Row],[% Specific Cause]]*Table3[[#This Row],[% Generic Cause]]</f>
        <v>301.26495176848874</v>
      </c>
      <c r="M112" s="44">
        <v>0.125</v>
      </c>
      <c r="N112" s="29"/>
    </row>
    <row r="113" spans="1:14" x14ac:dyDescent="0.35">
      <c r="A113" t="s">
        <v>434</v>
      </c>
      <c r="B113">
        <v>583</v>
      </c>
      <c r="C113" s="44">
        <v>0.26779972439136424</v>
      </c>
      <c r="D113" t="s">
        <v>264</v>
      </c>
      <c r="E113" t="s">
        <v>152</v>
      </c>
      <c r="F113" s="44">
        <v>0.47169811320754718</v>
      </c>
      <c r="G113">
        <v>275</v>
      </c>
      <c r="H113" s="29">
        <v>-1154813.6599999999</v>
      </c>
      <c r="I113" s="29">
        <v>101840.18109090907</v>
      </c>
      <c r="J113" s="29">
        <v>5913904.7199999997</v>
      </c>
      <c r="K113" s="29">
        <f>Table3[[#This Row],[Most Likely]]*Table3[[#This Row],[% Specific Cause]]*Table3[[#This Row],[% Generic Cause]]</f>
        <v>12864.51529627928</v>
      </c>
      <c r="M113" s="44">
        <v>0.12363636363636364</v>
      </c>
      <c r="N113" s="29"/>
    </row>
    <row r="114" spans="1:14" x14ac:dyDescent="0.35">
      <c r="A114" t="s">
        <v>434</v>
      </c>
      <c r="B114">
        <v>583</v>
      </c>
      <c r="C114" s="44">
        <v>0.26779972439136424</v>
      </c>
      <c r="D114" t="s">
        <v>264</v>
      </c>
      <c r="E114" t="s">
        <v>153</v>
      </c>
      <c r="F114" s="44">
        <v>1.7152658662092625E-2</v>
      </c>
      <c r="G114">
        <v>10</v>
      </c>
      <c r="H114" s="29">
        <v>-800369.5</v>
      </c>
      <c r="I114" s="29">
        <v>-221441.06299999999</v>
      </c>
      <c r="J114" s="29">
        <v>13744.61</v>
      </c>
      <c r="K114" s="29">
        <f>Table3[[#This Row],[Most Likely]]*Table3[[#This Row],[% Specific Cause]]*Table3[[#This Row],[% Generic Cause]]</f>
        <v>-1017.1844878272851</v>
      </c>
      <c r="M114" s="44">
        <v>0.3</v>
      </c>
      <c r="N114" s="29"/>
    </row>
    <row r="115" spans="1:14" x14ac:dyDescent="0.35">
      <c r="A115" t="s">
        <v>434</v>
      </c>
      <c r="B115">
        <v>583</v>
      </c>
      <c r="C115" s="44">
        <v>0.26779972439136424</v>
      </c>
      <c r="D115" t="s">
        <v>264</v>
      </c>
      <c r="E115" t="s">
        <v>154</v>
      </c>
      <c r="F115" s="44">
        <v>5.1457975986277877E-3</v>
      </c>
      <c r="G115">
        <v>3</v>
      </c>
      <c r="H115" s="29">
        <v>22696.25</v>
      </c>
      <c r="I115" s="29">
        <v>1741322.8233333332</v>
      </c>
      <c r="J115" s="29">
        <v>5105264.16</v>
      </c>
      <c r="K115" s="29">
        <f>Table3[[#This Row],[Most Likely]]*Table3[[#This Row],[% Specific Cause]]*Table3[[#This Row],[% Generic Cause]]</f>
        <v>2399.618038585209</v>
      </c>
      <c r="M115" s="44">
        <v>0</v>
      </c>
      <c r="N115" s="29"/>
    </row>
    <row r="116" spans="1:14" x14ac:dyDescent="0.35">
      <c r="A116" t="s">
        <v>434</v>
      </c>
      <c r="B116">
        <v>583</v>
      </c>
      <c r="C116" s="44">
        <v>0.26779972439136424</v>
      </c>
      <c r="D116" t="s">
        <v>264</v>
      </c>
      <c r="E116" t="s">
        <v>31</v>
      </c>
      <c r="F116" s="44">
        <v>1.5437392795883362E-2</v>
      </c>
      <c r="G116">
        <v>9</v>
      </c>
      <c r="H116" s="29">
        <v>0</v>
      </c>
      <c r="I116" s="29">
        <v>61077.91777777778</v>
      </c>
      <c r="J116" s="29">
        <v>385103.25</v>
      </c>
      <c r="K116" s="29">
        <f>Table3[[#This Row],[Most Likely]]*Table3[[#This Row],[% Specific Cause]]*Table3[[#This Row],[% Generic Cause]]</f>
        <v>252.50402388608174</v>
      </c>
      <c r="M116" s="44">
        <v>0.1111111111111111</v>
      </c>
      <c r="N116" s="29"/>
    </row>
    <row r="117" spans="1:14" x14ac:dyDescent="0.35">
      <c r="A117" t="s">
        <v>434</v>
      </c>
      <c r="B117">
        <v>583</v>
      </c>
      <c r="C117" s="44">
        <v>0.26779972439136424</v>
      </c>
      <c r="D117" t="s">
        <v>264</v>
      </c>
      <c r="E117" t="s">
        <v>155</v>
      </c>
      <c r="F117" s="44">
        <v>2.9159519725557463E-2</v>
      </c>
      <c r="G117">
        <v>17</v>
      </c>
      <c r="H117" s="29">
        <v>1155</v>
      </c>
      <c r="I117" s="29">
        <v>99215.574117647062</v>
      </c>
      <c r="J117" s="29">
        <v>780503.16</v>
      </c>
      <c r="K117" s="29">
        <f>Table3[[#This Row],[Most Likely]]*Table3[[#This Row],[% Specific Cause]]*Table3[[#This Row],[% Generic Cause]]</f>
        <v>774.76562241616898</v>
      </c>
      <c r="M117" s="44">
        <v>0.11764705882352941</v>
      </c>
      <c r="N117" s="29"/>
    </row>
    <row r="118" spans="1:14" x14ac:dyDescent="0.35">
      <c r="A118" t="s">
        <v>434</v>
      </c>
      <c r="B118">
        <v>324</v>
      </c>
      <c r="C118" s="44">
        <v>0.14882866329811667</v>
      </c>
      <c r="D118" t="s">
        <v>269</v>
      </c>
      <c r="E118" t="s">
        <v>157</v>
      </c>
      <c r="F118" s="44">
        <v>1.8518518518518517E-2</v>
      </c>
      <c r="G118">
        <v>6</v>
      </c>
      <c r="H118" s="29">
        <v>-320155</v>
      </c>
      <c r="I118" s="29">
        <v>1524204.7433333334</v>
      </c>
      <c r="J118" s="29">
        <v>6597392.7000000002</v>
      </c>
      <c r="K118" s="29">
        <f>Table3[[#This Row],[Most Likely]]*Table3[[#This Row],[% Specific Cause]]*Table3[[#This Row],[% Generic Cause]]</f>
        <v>4200.8398989435</v>
      </c>
      <c r="M118" s="44">
        <v>0.83333333333333337</v>
      </c>
      <c r="N118" s="29"/>
    </row>
    <row r="119" spans="1:14" x14ac:dyDescent="0.35">
      <c r="A119" t="s">
        <v>434</v>
      </c>
      <c r="B119">
        <v>324</v>
      </c>
      <c r="C119" s="44">
        <v>0.14882866329811667</v>
      </c>
      <c r="D119" t="s">
        <v>269</v>
      </c>
      <c r="E119" t="s">
        <v>158</v>
      </c>
      <c r="F119" s="44">
        <v>3.0864197530864196E-3</v>
      </c>
      <c r="G119">
        <v>1</v>
      </c>
      <c r="H119" s="29">
        <v>6800</v>
      </c>
      <c r="I119" s="29">
        <v>6800</v>
      </c>
      <c r="J119" s="29">
        <v>6800</v>
      </c>
      <c r="K119" s="29">
        <f>Table3[[#This Row],[Most Likely]]*Table3[[#This Row],[% Specific Cause]]*Table3[[#This Row],[% Generic Cause]]</f>
        <v>3.1235645383555348</v>
      </c>
      <c r="M119" s="44">
        <v>0</v>
      </c>
      <c r="N119" s="29"/>
    </row>
    <row r="120" spans="1:14" x14ac:dyDescent="0.35">
      <c r="A120" t="s">
        <v>434</v>
      </c>
      <c r="B120">
        <v>324</v>
      </c>
      <c r="C120" s="44">
        <v>0.14882866329811667</v>
      </c>
      <c r="D120" t="s">
        <v>269</v>
      </c>
      <c r="E120" t="s">
        <v>60</v>
      </c>
      <c r="F120" s="44">
        <v>2.1604938271604937E-2</v>
      </c>
      <c r="G120">
        <v>7</v>
      </c>
      <c r="H120" s="29">
        <v>-121916.5</v>
      </c>
      <c r="I120" s="29">
        <v>-25254.595714285715</v>
      </c>
      <c r="J120" s="29">
        <v>-614.66999999999996</v>
      </c>
      <c r="K120" s="29">
        <f>Table3[[#This Row],[Most Likely]]*Table3[[#This Row],[% Specific Cause]]*Table3[[#This Row],[% Generic Cause]]</f>
        <v>-81.204487827285249</v>
      </c>
      <c r="M120" s="44">
        <v>0.14285714285714285</v>
      </c>
      <c r="N120" s="29"/>
    </row>
    <row r="121" spans="1:14" x14ac:dyDescent="0.35">
      <c r="A121" t="s">
        <v>434</v>
      </c>
      <c r="B121">
        <v>324</v>
      </c>
      <c r="C121" s="44">
        <v>0.14882866329811667</v>
      </c>
      <c r="D121" t="s">
        <v>269</v>
      </c>
      <c r="E121" t="s">
        <v>159</v>
      </c>
      <c r="F121" s="44">
        <v>3.0864197530864196E-3</v>
      </c>
      <c r="G121">
        <v>1</v>
      </c>
      <c r="H121" s="29">
        <v>16000</v>
      </c>
      <c r="I121" s="29">
        <v>16000</v>
      </c>
      <c r="J121" s="29">
        <v>16000</v>
      </c>
      <c r="K121" s="29">
        <f>Table3[[#This Row],[Most Likely]]*Table3[[#This Row],[% Specific Cause]]*Table3[[#This Row],[% Generic Cause]]</f>
        <v>7.3495636196600822</v>
      </c>
      <c r="M121" s="44">
        <v>0</v>
      </c>
      <c r="N121" s="29"/>
    </row>
    <row r="122" spans="1:14" x14ac:dyDescent="0.35">
      <c r="A122" t="s">
        <v>434</v>
      </c>
      <c r="B122">
        <v>324</v>
      </c>
      <c r="C122" s="44">
        <v>0.14882866329811667</v>
      </c>
      <c r="D122" t="s">
        <v>269</v>
      </c>
      <c r="E122" t="s">
        <v>160</v>
      </c>
      <c r="F122" s="44">
        <v>1.8518518518518517E-2</v>
      </c>
      <c r="G122">
        <v>6</v>
      </c>
      <c r="H122" s="29">
        <v>-609.16</v>
      </c>
      <c r="I122" s="29">
        <v>10727.981666666667</v>
      </c>
      <c r="J122" s="29">
        <v>27505.919999999998</v>
      </c>
      <c r="K122" s="29">
        <f>Table3[[#This Row],[Most Likely]]*Table3[[#This Row],[% Specific Cause]]*Table3[[#This Row],[% Generic Cause]]</f>
        <v>29.567243913642624</v>
      </c>
      <c r="M122" s="44">
        <v>0.33333333333333331</v>
      </c>
      <c r="N122" s="29"/>
    </row>
    <row r="123" spans="1:14" x14ac:dyDescent="0.35">
      <c r="A123" t="s">
        <v>434</v>
      </c>
      <c r="B123">
        <v>324</v>
      </c>
      <c r="C123" s="44">
        <v>0.14882866329811667</v>
      </c>
      <c r="D123" t="s">
        <v>269</v>
      </c>
      <c r="E123" t="s">
        <v>62</v>
      </c>
      <c r="F123" s="44">
        <v>0.83024691358024694</v>
      </c>
      <c r="G123">
        <v>269</v>
      </c>
      <c r="H123" s="29">
        <v>-6415.16</v>
      </c>
      <c r="I123" s="29">
        <v>17730.058178438663</v>
      </c>
      <c r="J123" s="29">
        <v>935795.51</v>
      </c>
      <c r="K123" s="29">
        <f>Table3[[#This Row],[Most Likely]]*Table3[[#This Row],[% Specific Cause]]*Table3[[#This Row],[% Generic Cause]]</f>
        <v>2190.8064538355538</v>
      </c>
      <c r="M123" s="44">
        <v>3.3457249070631967E-2</v>
      </c>
      <c r="N123" s="29"/>
    </row>
    <row r="124" spans="1:14" x14ac:dyDescent="0.35">
      <c r="A124" t="s">
        <v>434</v>
      </c>
      <c r="B124">
        <v>324</v>
      </c>
      <c r="C124" s="44">
        <v>0.14882866329811667</v>
      </c>
      <c r="D124" t="s">
        <v>269</v>
      </c>
      <c r="E124" t="s">
        <v>161</v>
      </c>
      <c r="F124" s="44">
        <v>6.1728395061728392E-3</v>
      </c>
      <c r="G124">
        <v>2</v>
      </c>
      <c r="H124" s="29">
        <v>0</v>
      </c>
      <c r="I124" s="29">
        <v>0</v>
      </c>
      <c r="J124" s="29">
        <v>0</v>
      </c>
      <c r="K124" s="29">
        <f>Table3[[#This Row],[Most Likely]]*Table3[[#This Row],[% Specific Cause]]*Table3[[#This Row],[% Generic Cause]]</f>
        <v>0</v>
      </c>
      <c r="M124" s="44">
        <v>0.5</v>
      </c>
      <c r="N124" s="29"/>
    </row>
    <row r="125" spans="1:14" x14ac:dyDescent="0.35">
      <c r="A125" t="s">
        <v>434</v>
      </c>
      <c r="B125">
        <v>324</v>
      </c>
      <c r="C125" s="44">
        <v>0.14882866329811667</v>
      </c>
      <c r="D125" t="s">
        <v>269</v>
      </c>
      <c r="E125" t="s">
        <v>162</v>
      </c>
      <c r="F125" s="44">
        <v>6.1728395061728392E-3</v>
      </c>
      <c r="G125">
        <v>2</v>
      </c>
      <c r="H125" s="29">
        <v>7610.7</v>
      </c>
      <c r="I125" s="29">
        <v>128805.35</v>
      </c>
      <c r="J125" s="29">
        <v>250000</v>
      </c>
      <c r="K125" s="29">
        <f>Table3[[#This Row],[Most Likely]]*Table3[[#This Row],[% Specific Cause]]*Table3[[#This Row],[% Generic Cause]]</f>
        <v>118.33288929719797</v>
      </c>
      <c r="M125" s="44">
        <v>0.5</v>
      </c>
      <c r="N125" s="29"/>
    </row>
    <row r="126" spans="1:14" x14ac:dyDescent="0.35">
      <c r="A126" t="s">
        <v>434</v>
      </c>
      <c r="B126">
        <v>324</v>
      </c>
      <c r="C126" s="44">
        <v>0.14882866329811667</v>
      </c>
      <c r="D126" t="s">
        <v>269</v>
      </c>
      <c r="E126" t="s">
        <v>163</v>
      </c>
      <c r="F126" s="44">
        <v>3.0864197530864196E-3</v>
      </c>
      <c r="G126">
        <v>1</v>
      </c>
      <c r="H126" s="29">
        <v>0</v>
      </c>
      <c r="I126" s="29">
        <v>0</v>
      </c>
      <c r="J126" s="29">
        <v>0</v>
      </c>
      <c r="K126" s="29">
        <f>Table3[[#This Row],[Most Likely]]*Table3[[#This Row],[% Specific Cause]]*Table3[[#This Row],[% Generic Cause]]</f>
        <v>0</v>
      </c>
      <c r="M126" s="44">
        <v>0</v>
      </c>
      <c r="N126" s="29"/>
    </row>
    <row r="127" spans="1:14" x14ac:dyDescent="0.35">
      <c r="A127" t="s">
        <v>434</v>
      </c>
      <c r="B127">
        <v>324</v>
      </c>
      <c r="C127" s="44">
        <v>0.14882866329811667</v>
      </c>
      <c r="D127" t="s">
        <v>269</v>
      </c>
      <c r="E127" t="s">
        <v>63</v>
      </c>
      <c r="F127" s="44">
        <v>5.5555555555555552E-2</v>
      </c>
      <c r="G127">
        <v>18</v>
      </c>
      <c r="H127" s="29">
        <v>-0.02</v>
      </c>
      <c r="I127" s="29">
        <v>2399.9988888888893</v>
      </c>
      <c r="J127" s="29">
        <v>43200</v>
      </c>
      <c r="K127" s="29">
        <f>Table3[[#This Row],[Most Likely]]*Table3[[#This Row],[% Specific Cause]]*Table3[[#This Row],[% Generic Cause]]</f>
        <v>19.843812586127701</v>
      </c>
      <c r="M127" s="44">
        <v>0.16666666666666666</v>
      </c>
      <c r="N127" s="29"/>
    </row>
    <row r="128" spans="1:14" x14ac:dyDescent="0.35">
      <c r="A128" t="s">
        <v>434</v>
      </c>
      <c r="B128">
        <v>324</v>
      </c>
      <c r="C128" s="44">
        <v>0.14882866329811667</v>
      </c>
      <c r="D128" t="s">
        <v>269</v>
      </c>
      <c r="E128" t="s">
        <v>164</v>
      </c>
      <c r="F128" s="44">
        <v>3.0864197530864196E-3</v>
      </c>
      <c r="G128">
        <v>1</v>
      </c>
      <c r="H128" s="29">
        <v>2436.7800000000002</v>
      </c>
      <c r="I128" s="29">
        <v>2436.7800000000002</v>
      </c>
      <c r="J128" s="29">
        <v>2436.7800000000002</v>
      </c>
      <c r="K128" s="29">
        <f>Table3[[#This Row],[Most Likely]]*Table3[[#This Row],[% Specific Cause]]*Table3[[#This Row],[% Generic Cause]]</f>
        <v>1.1193293523197061</v>
      </c>
      <c r="M128" s="44">
        <v>0</v>
      </c>
      <c r="N128" s="29"/>
    </row>
    <row r="129" spans="1:14" x14ac:dyDescent="0.35">
      <c r="A129" t="s">
        <v>434</v>
      </c>
      <c r="B129">
        <v>324</v>
      </c>
      <c r="C129" s="44">
        <v>0.14882866329811667</v>
      </c>
      <c r="D129" t="s">
        <v>269</v>
      </c>
      <c r="E129" t="s">
        <v>64</v>
      </c>
      <c r="F129" s="44">
        <v>1.5432098765432098E-2</v>
      </c>
      <c r="G129">
        <v>5</v>
      </c>
      <c r="H129" s="29">
        <v>0</v>
      </c>
      <c r="I129" s="29">
        <v>259519.614</v>
      </c>
      <c r="J129" s="29">
        <v>796851.48</v>
      </c>
      <c r="K129" s="29">
        <f>Table3[[#This Row],[Most Likely]]*Table3[[#This Row],[% Specific Cause]]*Table3[[#This Row],[% Generic Cause]]</f>
        <v>596.04872301332102</v>
      </c>
      <c r="M129" s="44">
        <v>0.4</v>
      </c>
      <c r="N129" s="29"/>
    </row>
    <row r="130" spans="1:14" x14ac:dyDescent="0.35">
      <c r="A130" t="s">
        <v>434</v>
      </c>
      <c r="B130">
        <v>324</v>
      </c>
      <c r="C130" s="44">
        <v>0.14882866329811667</v>
      </c>
      <c r="D130" t="s">
        <v>269</v>
      </c>
      <c r="E130" t="s">
        <v>65</v>
      </c>
      <c r="F130" s="44">
        <v>1.5432098765432098E-2</v>
      </c>
      <c r="G130">
        <v>5</v>
      </c>
      <c r="H130" s="29">
        <v>0</v>
      </c>
      <c r="I130" s="29">
        <v>48164.297999999995</v>
      </c>
      <c r="J130" s="29">
        <v>118554</v>
      </c>
      <c r="K130" s="29">
        <f>Table3[[#This Row],[Most Likely]]*Table3[[#This Row],[% Specific Cause]]*Table3[[#This Row],[% Generic Cause]]</f>
        <v>110.62080385852087</v>
      </c>
      <c r="M130" s="44">
        <v>0.2</v>
      </c>
      <c r="N130" s="29"/>
    </row>
    <row r="131" spans="1:14" x14ac:dyDescent="0.35">
      <c r="A131" t="s">
        <v>434</v>
      </c>
      <c r="B131">
        <v>178</v>
      </c>
      <c r="C131" s="44">
        <v>8.1763895268718426E-2</v>
      </c>
      <c r="D131" t="s">
        <v>305</v>
      </c>
      <c r="E131" t="s">
        <v>166</v>
      </c>
      <c r="F131" s="44">
        <v>0.398876404494382</v>
      </c>
      <c r="G131">
        <v>71</v>
      </c>
      <c r="H131" s="29">
        <v>-776503</v>
      </c>
      <c r="I131" s="29">
        <v>272716.83239436627</v>
      </c>
      <c r="J131" s="29">
        <v>10558379.25</v>
      </c>
      <c r="K131" s="29">
        <f>Table3[[#This Row],[Most Likely]]*Table3[[#This Row],[% Specific Cause]]*Table3[[#This Row],[% Generic Cause]]</f>
        <v>8894.3018373909072</v>
      </c>
      <c r="M131" s="44">
        <v>7.0422535211267609E-2</v>
      </c>
      <c r="N131" s="29"/>
    </row>
    <row r="132" spans="1:14" x14ac:dyDescent="0.35">
      <c r="A132" t="s">
        <v>434</v>
      </c>
      <c r="B132">
        <v>178</v>
      </c>
      <c r="C132" s="44">
        <v>8.1763895268718426E-2</v>
      </c>
      <c r="D132" t="s">
        <v>305</v>
      </c>
      <c r="E132" t="s">
        <v>167</v>
      </c>
      <c r="F132" s="44">
        <v>6.1797752808988762E-2</v>
      </c>
      <c r="G132">
        <v>11</v>
      </c>
      <c r="H132" s="29">
        <v>1000</v>
      </c>
      <c r="I132" s="29">
        <v>198859.78727272729</v>
      </c>
      <c r="J132" s="29">
        <v>1783266.75</v>
      </c>
      <c r="K132" s="29">
        <f>Table3[[#This Row],[Most Likely]]*Table3[[#This Row],[% Specific Cause]]*Table3[[#This Row],[% Generic Cause]]</f>
        <v>1004.8037023426734</v>
      </c>
      <c r="M132" s="44">
        <v>0.18181818181818182</v>
      </c>
      <c r="N132" s="29"/>
    </row>
    <row r="133" spans="1:14" x14ac:dyDescent="0.35">
      <c r="A133" t="s">
        <v>434</v>
      </c>
      <c r="B133">
        <v>178</v>
      </c>
      <c r="C133" s="44">
        <v>8.1763895268718426E-2</v>
      </c>
      <c r="D133" t="s">
        <v>305</v>
      </c>
      <c r="E133" t="s">
        <v>168</v>
      </c>
      <c r="F133" s="44">
        <v>0.5393258426966292</v>
      </c>
      <c r="G133">
        <v>96</v>
      </c>
      <c r="H133" s="29">
        <v>-213332.29</v>
      </c>
      <c r="I133" s="29">
        <v>102218.40218749999</v>
      </c>
      <c r="J133" s="29">
        <v>1952784.52</v>
      </c>
      <c r="K133" s="29">
        <f>Table3[[#This Row],[Most Likely]]*Table3[[#This Row],[% Specific Cause]]*Table3[[#This Row],[% Generic Cause]]</f>
        <v>4507.5638998621953</v>
      </c>
      <c r="M133" s="44">
        <v>9.375E-2</v>
      </c>
      <c r="N133" s="29"/>
    </row>
    <row r="134" spans="1:14" x14ac:dyDescent="0.35">
      <c r="A134" t="s">
        <v>434</v>
      </c>
      <c r="B134">
        <v>173</v>
      </c>
      <c r="C134" s="44">
        <v>7.9467156637574643E-2</v>
      </c>
      <c r="D134" t="s">
        <v>273</v>
      </c>
      <c r="E134" t="s">
        <v>95</v>
      </c>
      <c r="F134" s="44">
        <v>1.1560693641618497E-2</v>
      </c>
      <c r="G134">
        <v>2</v>
      </c>
      <c r="H134" s="29">
        <v>2019.6</v>
      </c>
      <c r="I134" s="29">
        <v>12827.8</v>
      </c>
      <c r="J134" s="29">
        <v>23636</v>
      </c>
      <c r="K134" s="29">
        <f>Table3[[#This Row],[Most Likely]]*Table3[[#This Row],[% Specific Cause]]*Table3[[#This Row],[% Generic Cause]]</f>
        <v>11.78484152503445</v>
      </c>
      <c r="M134" s="44">
        <v>0</v>
      </c>
      <c r="N134" s="29"/>
    </row>
    <row r="135" spans="1:14" x14ac:dyDescent="0.35">
      <c r="A135" t="s">
        <v>434</v>
      </c>
      <c r="B135">
        <v>173</v>
      </c>
      <c r="C135" s="44">
        <v>7.9467156637574643E-2</v>
      </c>
      <c r="D135" t="s">
        <v>273</v>
      </c>
      <c r="E135" t="s">
        <v>170</v>
      </c>
      <c r="F135" s="44">
        <v>2.3121387283236993E-2</v>
      </c>
      <c r="G135">
        <v>4</v>
      </c>
      <c r="H135" s="29">
        <v>373.75</v>
      </c>
      <c r="I135" s="29">
        <v>20584.317500000001</v>
      </c>
      <c r="J135" s="29">
        <v>67959.350000000006</v>
      </c>
      <c r="K135" s="29">
        <f>Table3[[#This Row],[Most Likely]]*Table3[[#This Row],[% Specific Cause]]*Table3[[#This Row],[% Generic Cause]]</f>
        <v>37.821437758383098</v>
      </c>
      <c r="M135" s="44">
        <v>0.25</v>
      </c>
      <c r="N135" s="29"/>
    </row>
    <row r="136" spans="1:14" x14ac:dyDescent="0.35">
      <c r="A136" t="s">
        <v>434</v>
      </c>
      <c r="B136">
        <v>173</v>
      </c>
      <c r="C136" s="44">
        <v>7.9467156637574643E-2</v>
      </c>
      <c r="D136" t="s">
        <v>273</v>
      </c>
      <c r="E136" t="s">
        <v>97</v>
      </c>
      <c r="F136" s="44">
        <v>1.7341040462427744E-2</v>
      </c>
      <c r="G136">
        <v>3</v>
      </c>
      <c r="H136" s="29">
        <v>12259.53</v>
      </c>
      <c r="I136" s="29">
        <v>28199.813333333335</v>
      </c>
      <c r="J136" s="29">
        <v>56892.63</v>
      </c>
      <c r="K136" s="29">
        <f>Table3[[#This Row],[Most Likely]]*Table3[[#This Row],[% Specific Cause]]*Table3[[#This Row],[% Generic Cause]]</f>
        <v>38.860560404226</v>
      </c>
      <c r="M136" s="44">
        <v>0</v>
      </c>
      <c r="N136" s="29"/>
    </row>
    <row r="137" spans="1:14" x14ac:dyDescent="0.35">
      <c r="A137" t="s">
        <v>434</v>
      </c>
      <c r="B137">
        <v>173</v>
      </c>
      <c r="C137" s="44">
        <v>7.9467156637574643E-2</v>
      </c>
      <c r="D137" t="s">
        <v>273</v>
      </c>
      <c r="E137" t="s">
        <v>171</v>
      </c>
      <c r="F137" s="44">
        <v>1.7341040462427744E-2</v>
      </c>
      <c r="G137">
        <v>3</v>
      </c>
      <c r="H137" s="29">
        <v>2859</v>
      </c>
      <c r="I137" s="29">
        <v>16153.806666666665</v>
      </c>
      <c r="J137" s="29">
        <v>41086.5</v>
      </c>
      <c r="K137" s="29">
        <f>Table3[[#This Row],[Most Likely]]*Table3[[#This Row],[% Specific Cause]]*Table3[[#This Row],[% Generic Cause]]</f>
        <v>22.260643086816714</v>
      </c>
      <c r="M137" s="44">
        <v>0</v>
      </c>
      <c r="N137" s="29"/>
    </row>
    <row r="138" spans="1:14" x14ac:dyDescent="0.35">
      <c r="A138" t="s">
        <v>434</v>
      </c>
      <c r="B138">
        <v>173</v>
      </c>
      <c r="C138" s="44">
        <v>7.9467156637574643E-2</v>
      </c>
      <c r="D138" t="s">
        <v>273</v>
      </c>
      <c r="E138" t="s">
        <v>172</v>
      </c>
      <c r="F138" s="44">
        <v>2.3121387283236993E-2</v>
      </c>
      <c r="G138">
        <v>4</v>
      </c>
      <c r="H138" s="29">
        <v>364</v>
      </c>
      <c r="I138" s="29">
        <v>43939.394999999997</v>
      </c>
      <c r="J138" s="29">
        <v>169430.68</v>
      </c>
      <c r="K138" s="29">
        <f>Table3[[#This Row],[Most Likely]]*Table3[[#This Row],[% Specific Cause]]*Table3[[#This Row],[% Generic Cause]]</f>
        <v>80.733844740468527</v>
      </c>
      <c r="M138" s="44">
        <v>0.25</v>
      </c>
      <c r="N138" s="29"/>
    </row>
    <row r="139" spans="1:14" x14ac:dyDescent="0.35">
      <c r="A139" t="s">
        <v>434</v>
      </c>
      <c r="B139">
        <v>173</v>
      </c>
      <c r="C139" s="44">
        <v>7.9467156637574643E-2</v>
      </c>
      <c r="D139" t="s">
        <v>273</v>
      </c>
      <c r="E139" t="s">
        <v>98</v>
      </c>
      <c r="F139" s="44">
        <v>6.9364161849710976E-2</v>
      </c>
      <c r="G139">
        <v>12</v>
      </c>
      <c r="H139" s="29">
        <v>-75183.28</v>
      </c>
      <c r="I139" s="29">
        <v>10548.014166666668</v>
      </c>
      <c r="J139" s="29">
        <v>84080.15</v>
      </c>
      <c r="K139" s="29">
        <f>Table3[[#This Row],[Most Likely]]*Table3[[#This Row],[% Specific Cause]]*Table3[[#This Row],[% Generic Cause]]</f>
        <v>58.142475884244369</v>
      </c>
      <c r="M139" s="44">
        <v>0</v>
      </c>
      <c r="N139" s="29"/>
    </row>
    <row r="140" spans="1:14" x14ac:dyDescent="0.35">
      <c r="A140" t="s">
        <v>434</v>
      </c>
      <c r="B140">
        <v>173</v>
      </c>
      <c r="C140" s="44">
        <v>7.9467156637574643E-2</v>
      </c>
      <c r="D140" t="s">
        <v>273</v>
      </c>
      <c r="E140" t="s">
        <v>100</v>
      </c>
      <c r="F140" s="44">
        <v>1.1560693641618497E-2</v>
      </c>
      <c r="G140">
        <v>2</v>
      </c>
      <c r="H140" s="29">
        <v>4500</v>
      </c>
      <c r="I140" s="29">
        <v>21094.76</v>
      </c>
      <c r="J140" s="29">
        <v>37689.519999999997</v>
      </c>
      <c r="K140" s="29">
        <f>Table3[[#This Row],[Most Likely]]*Table3[[#This Row],[% Specific Cause]]*Table3[[#This Row],[% Generic Cause]]</f>
        <v>19.379660082682587</v>
      </c>
      <c r="M140" s="44">
        <v>0</v>
      </c>
      <c r="N140" s="29"/>
    </row>
    <row r="141" spans="1:14" x14ac:dyDescent="0.35">
      <c r="A141" t="s">
        <v>434</v>
      </c>
      <c r="B141">
        <v>173</v>
      </c>
      <c r="C141" s="44">
        <v>7.9467156637574643E-2</v>
      </c>
      <c r="D141" t="s">
        <v>273</v>
      </c>
      <c r="E141" t="s">
        <v>173</v>
      </c>
      <c r="F141" s="44">
        <v>0.14450867052023122</v>
      </c>
      <c r="G141">
        <v>25</v>
      </c>
      <c r="H141" s="29">
        <v>365</v>
      </c>
      <c r="I141" s="29">
        <v>14058.402399999997</v>
      </c>
      <c r="J141" s="29">
        <v>170736.28</v>
      </c>
      <c r="K141" s="29">
        <f>Table3[[#This Row],[Most Likely]]*Table3[[#This Row],[% Specific Cause]]*Table3[[#This Row],[% Generic Cause]]</f>
        <v>161.44237942122183</v>
      </c>
      <c r="M141" s="44">
        <v>0.04</v>
      </c>
      <c r="N141" s="29"/>
    </row>
    <row r="142" spans="1:14" x14ac:dyDescent="0.35">
      <c r="A142" t="s">
        <v>434</v>
      </c>
      <c r="B142">
        <v>173</v>
      </c>
      <c r="C142" s="44">
        <v>7.9467156637574643E-2</v>
      </c>
      <c r="D142" t="s">
        <v>273</v>
      </c>
      <c r="E142" t="s">
        <v>101</v>
      </c>
      <c r="F142" s="44">
        <v>0.41040462427745666</v>
      </c>
      <c r="G142">
        <v>71</v>
      </c>
      <c r="H142" s="29">
        <v>-31191.14</v>
      </c>
      <c r="I142" s="29">
        <v>29784.318028169004</v>
      </c>
      <c r="J142" s="29">
        <v>448810.7</v>
      </c>
      <c r="K142" s="29">
        <f>Table3[[#This Row],[Most Likely]]*Table3[[#This Row],[% Specific Cause]]*Table3[[#This Row],[% Generic Cause]]</f>
        <v>971.37647220946224</v>
      </c>
      <c r="M142" s="44">
        <v>7.0422535211267609E-2</v>
      </c>
      <c r="N142" s="29"/>
    </row>
    <row r="143" spans="1:14" x14ac:dyDescent="0.35">
      <c r="A143" t="s">
        <v>434</v>
      </c>
      <c r="B143">
        <v>173</v>
      </c>
      <c r="C143" s="44">
        <v>7.9467156637574643E-2</v>
      </c>
      <c r="D143" t="s">
        <v>273</v>
      </c>
      <c r="E143" t="s">
        <v>102</v>
      </c>
      <c r="F143" s="44">
        <v>0.11560693641618497</v>
      </c>
      <c r="G143">
        <v>20</v>
      </c>
      <c r="H143" s="29">
        <v>-9291</v>
      </c>
      <c r="I143" s="29">
        <v>66144.8125</v>
      </c>
      <c r="J143" s="29">
        <v>679248</v>
      </c>
      <c r="K143" s="29">
        <f>Table3[[#This Row],[Most Likely]]*Table3[[#This Row],[% Specific Cause]]*Table3[[#This Row],[% Generic Cause]]</f>
        <v>607.66938447404686</v>
      </c>
      <c r="M143" s="44">
        <v>0</v>
      </c>
      <c r="N143" s="29"/>
    </row>
    <row r="144" spans="1:14" x14ac:dyDescent="0.35">
      <c r="A144" t="s">
        <v>434</v>
      </c>
      <c r="B144">
        <v>173</v>
      </c>
      <c r="C144" s="44">
        <v>7.9467156637574643E-2</v>
      </c>
      <c r="D144" t="s">
        <v>273</v>
      </c>
      <c r="E144" t="s">
        <v>174</v>
      </c>
      <c r="F144" s="44">
        <v>0.15606936416184972</v>
      </c>
      <c r="G144">
        <v>27</v>
      </c>
      <c r="H144" s="29">
        <v>30</v>
      </c>
      <c r="I144" s="29">
        <v>49364.574074074066</v>
      </c>
      <c r="J144" s="29">
        <v>574495.18999999994</v>
      </c>
      <c r="K144" s="29">
        <f>Table3[[#This Row],[Most Likely]]*Table3[[#This Row],[% Specific Cause]]*Table3[[#This Row],[% Generic Cause]]</f>
        <v>612.23863114377571</v>
      </c>
      <c r="M144" s="44">
        <v>3.7037037037037035E-2</v>
      </c>
      <c r="N144" s="29"/>
    </row>
    <row r="145" spans="1:14" x14ac:dyDescent="0.35">
      <c r="A145" t="s">
        <v>434</v>
      </c>
      <c r="B145">
        <v>156</v>
      </c>
      <c r="C145" s="44">
        <v>7.165824529168581E-2</v>
      </c>
      <c r="D145" t="s">
        <v>276</v>
      </c>
      <c r="E145" t="s">
        <v>176</v>
      </c>
      <c r="F145" s="44">
        <v>3.8461538461538464E-2</v>
      </c>
      <c r="G145">
        <v>6</v>
      </c>
      <c r="H145" s="29">
        <v>770</v>
      </c>
      <c r="I145" s="29">
        <v>7061.079999999999</v>
      </c>
      <c r="J145" s="29">
        <v>24000</v>
      </c>
      <c r="K145" s="29">
        <f>Table3[[#This Row],[Most Likely]]*Table3[[#This Row],[% Specific Cause]]*Table3[[#This Row],[% Generic Cause]]</f>
        <v>19.460946256316031</v>
      </c>
      <c r="M145" s="44">
        <v>0.16666666666666666</v>
      </c>
      <c r="N145" s="29"/>
    </row>
    <row r="146" spans="1:14" x14ac:dyDescent="0.35">
      <c r="A146" t="s">
        <v>434</v>
      </c>
      <c r="B146">
        <v>156</v>
      </c>
      <c r="C146" s="44">
        <v>7.165824529168581E-2</v>
      </c>
      <c r="D146" t="s">
        <v>276</v>
      </c>
      <c r="E146" t="s">
        <v>78</v>
      </c>
      <c r="F146" s="44">
        <v>0.94230769230769229</v>
      </c>
      <c r="G146">
        <v>147</v>
      </c>
      <c r="H146" s="29">
        <v>-29240</v>
      </c>
      <c r="I146" s="29">
        <v>42910.904081632652</v>
      </c>
      <c r="J146" s="29">
        <v>665100</v>
      </c>
      <c r="K146" s="29">
        <f>Table3[[#This Row],[Most Likely]]*Table3[[#This Row],[% Specific Cause]]*Table3[[#This Row],[% Generic Cause]]</f>
        <v>2897.5208543867711</v>
      </c>
      <c r="M146" s="44">
        <v>4.7619047619047616E-2</v>
      </c>
      <c r="N146" s="29"/>
    </row>
    <row r="147" spans="1:14" x14ac:dyDescent="0.35">
      <c r="A147" t="s">
        <v>434</v>
      </c>
      <c r="B147">
        <v>156</v>
      </c>
      <c r="C147" s="44">
        <v>7.165824529168581E-2</v>
      </c>
      <c r="D147" t="s">
        <v>276</v>
      </c>
      <c r="E147" t="s">
        <v>79</v>
      </c>
      <c r="F147" s="44">
        <v>1.9230769230769232E-2</v>
      </c>
      <c r="G147">
        <v>3</v>
      </c>
      <c r="H147" s="29">
        <v>75000</v>
      </c>
      <c r="I147" s="29">
        <v>88689.760000000009</v>
      </c>
      <c r="J147" s="29">
        <v>112482</v>
      </c>
      <c r="K147" s="29">
        <f>Table3[[#This Row],[Most Likely]]*Table3[[#This Row],[% Specific Cause]]*Table3[[#This Row],[% Generic Cause]]</f>
        <v>122.21831878732203</v>
      </c>
      <c r="M147" s="44">
        <v>0</v>
      </c>
      <c r="N147" s="29"/>
    </row>
    <row r="148" spans="1:14" x14ac:dyDescent="0.35">
      <c r="A148" t="s">
        <v>434</v>
      </c>
      <c r="B148">
        <v>127</v>
      </c>
      <c r="C148" s="44">
        <v>5.8337161231051905E-2</v>
      </c>
      <c r="D148" t="s">
        <v>266</v>
      </c>
      <c r="E148" t="s">
        <v>178</v>
      </c>
      <c r="F148" s="44">
        <v>5.5118110236220472E-2</v>
      </c>
      <c r="G148">
        <v>7</v>
      </c>
      <c r="H148" s="29">
        <v>2178</v>
      </c>
      <c r="I148" s="29">
        <v>5829.465714285715</v>
      </c>
      <c r="J148" s="29">
        <v>11440</v>
      </c>
      <c r="K148" s="29">
        <f>Table3[[#This Row],[Most Likely]]*Table3[[#This Row],[% Specific Cause]]*Table3[[#This Row],[% Generic Cause]]</f>
        <v>18.744262746899402</v>
      </c>
      <c r="M148" s="44">
        <v>0</v>
      </c>
      <c r="N148" s="29"/>
    </row>
    <row r="149" spans="1:14" x14ac:dyDescent="0.35">
      <c r="A149" t="s">
        <v>434</v>
      </c>
      <c r="B149">
        <v>127</v>
      </c>
      <c r="C149" s="44">
        <v>5.8337161231051905E-2</v>
      </c>
      <c r="D149" t="s">
        <v>266</v>
      </c>
      <c r="E149" t="s">
        <v>33</v>
      </c>
      <c r="F149" s="44">
        <v>5.5118110236220472E-2</v>
      </c>
      <c r="G149">
        <v>7</v>
      </c>
      <c r="H149" s="29">
        <v>0</v>
      </c>
      <c r="I149" s="29">
        <v>112431.51142857142</v>
      </c>
      <c r="J149" s="29">
        <v>720513.13</v>
      </c>
      <c r="K149" s="29">
        <f>Table3[[#This Row],[Most Likely]]*Table3[[#This Row],[% Specific Cause]]*Table3[[#This Row],[% Generic Cause]]</f>
        <v>361.5161139182361</v>
      </c>
      <c r="M149" s="44">
        <v>0</v>
      </c>
      <c r="N149" s="29"/>
    </row>
    <row r="150" spans="1:14" x14ac:dyDescent="0.35">
      <c r="A150" t="s">
        <v>434</v>
      </c>
      <c r="B150">
        <v>127</v>
      </c>
      <c r="C150" s="44">
        <v>5.8337161231051905E-2</v>
      </c>
      <c r="D150" t="s">
        <v>266</v>
      </c>
      <c r="E150" t="s">
        <v>34</v>
      </c>
      <c r="F150" s="44">
        <v>0.88976377952755903</v>
      </c>
      <c r="G150">
        <v>113</v>
      </c>
      <c r="H150" s="29">
        <v>-29660</v>
      </c>
      <c r="I150" s="29">
        <v>24345.647079646027</v>
      </c>
      <c r="J150" s="29">
        <v>679500</v>
      </c>
      <c r="K150" s="29">
        <f>Table3[[#This Row],[Most Likely]]*Table3[[#This Row],[% Specific Cause]]*Table3[[#This Row],[% Generic Cause]]</f>
        <v>1263.6922921451542</v>
      </c>
      <c r="M150" s="44">
        <v>4.4247787610619468E-2</v>
      </c>
      <c r="N150" s="29"/>
    </row>
    <row r="151" spans="1:14" x14ac:dyDescent="0.35">
      <c r="A151" t="s">
        <v>434</v>
      </c>
      <c r="B151">
        <v>118</v>
      </c>
      <c r="C151" s="44">
        <v>5.420303169499311E-2</v>
      </c>
      <c r="D151" t="s">
        <v>307</v>
      </c>
      <c r="E151" t="s">
        <v>180</v>
      </c>
      <c r="F151" s="44">
        <v>4.2372881355932202E-2</v>
      </c>
      <c r="G151">
        <v>5</v>
      </c>
      <c r="H151" s="29">
        <v>3731.75</v>
      </c>
      <c r="I151" s="29">
        <v>14520.108000000002</v>
      </c>
      <c r="J151" s="29">
        <v>30181.18</v>
      </c>
      <c r="K151" s="29">
        <f>Table3[[#This Row],[Most Likely]]*Table3[[#This Row],[% Specific Cause]]*Table3[[#This Row],[% Generic Cause]]</f>
        <v>33.348892971979794</v>
      </c>
      <c r="M151" s="44">
        <v>0</v>
      </c>
      <c r="N151" s="29"/>
    </row>
    <row r="152" spans="1:14" x14ac:dyDescent="0.35">
      <c r="A152" t="s">
        <v>434</v>
      </c>
      <c r="B152">
        <v>118</v>
      </c>
      <c r="C152" s="44">
        <v>5.420303169499311E-2</v>
      </c>
      <c r="D152" t="s">
        <v>307</v>
      </c>
      <c r="E152" t="s">
        <v>181</v>
      </c>
      <c r="F152" s="44">
        <v>6.7796610169491525E-2</v>
      </c>
      <c r="G152">
        <v>8</v>
      </c>
      <c r="H152" s="29">
        <v>4350</v>
      </c>
      <c r="I152" s="29">
        <v>37163.106249999997</v>
      </c>
      <c r="J152" s="29">
        <v>86772.1</v>
      </c>
      <c r="K152" s="29">
        <f>Table3[[#This Row],[Most Likely]]*Table3[[#This Row],[% Specific Cause]]*Table3[[#This Row],[% Generic Cause]]</f>
        <v>136.56630684428112</v>
      </c>
      <c r="M152" s="44">
        <v>0.125</v>
      </c>
      <c r="N152" s="29"/>
    </row>
    <row r="153" spans="1:14" x14ac:dyDescent="0.35">
      <c r="A153" t="s">
        <v>434</v>
      </c>
      <c r="B153">
        <v>118</v>
      </c>
      <c r="C153" s="44">
        <v>5.420303169499311E-2</v>
      </c>
      <c r="D153" t="s">
        <v>307</v>
      </c>
      <c r="E153" t="s">
        <v>182</v>
      </c>
      <c r="F153" s="44">
        <v>0.77118644067796616</v>
      </c>
      <c r="G153">
        <v>91</v>
      </c>
      <c r="H153" s="29">
        <v>-144361.63</v>
      </c>
      <c r="I153" s="29">
        <v>34272.436263736265</v>
      </c>
      <c r="J153" s="29">
        <v>1193795</v>
      </c>
      <c r="K153" s="29">
        <f>Table3[[#This Row],[Most Likely]]*Table3[[#This Row],[% Specific Cause]]*Table3[[#This Row],[% Generic Cause]]</f>
        <v>1432.6098759761142</v>
      </c>
      <c r="M153" s="44">
        <v>5.4945054945054944E-2</v>
      </c>
      <c r="N153" s="29"/>
    </row>
    <row r="154" spans="1:14" x14ac:dyDescent="0.35">
      <c r="A154" t="s">
        <v>434</v>
      </c>
      <c r="B154">
        <v>118</v>
      </c>
      <c r="C154" s="44">
        <v>5.420303169499311E-2</v>
      </c>
      <c r="D154" t="s">
        <v>307</v>
      </c>
      <c r="E154" t="s">
        <v>183</v>
      </c>
      <c r="F154" s="44">
        <v>8.4745762711864406E-3</v>
      </c>
      <c r="G154">
        <v>1</v>
      </c>
      <c r="H154" s="29">
        <v>1265</v>
      </c>
      <c r="I154" s="29">
        <v>1265</v>
      </c>
      <c r="J154" s="29">
        <v>1265</v>
      </c>
      <c r="K154" s="29">
        <f>Table3[[#This Row],[Most Likely]]*Table3[[#This Row],[% Specific Cause]]*Table3[[#This Row],[% Generic Cause]]</f>
        <v>0.58107487367937527</v>
      </c>
      <c r="M154" s="44">
        <v>0</v>
      </c>
      <c r="N154" s="29"/>
    </row>
    <row r="155" spans="1:14" x14ac:dyDescent="0.35">
      <c r="A155" t="s">
        <v>434</v>
      </c>
      <c r="B155">
        <v>118</v>
      </c>
      <c r="C155" s="44">
        <v>5.420303169499311E-2</v>
      </c>
      <c r="D155" t="s">
        <v>307</v>
      </c>
      <c r="E155" t="s">
        <v>184</v>
      </c>
      <c r="F155" s="44">
        <v>0.10169491525423729</v>
      </c>
      <c r="G155">
        <v>12</v>
      </c>
      <c r="H155" s="29">
        <v>0</v>
      </c>
      <c r="I155" s="29">
        <v>6972.7741666666661</v>
      </c>
      <c r="J155" s="29">
        <v>33250</v>
      </c>
      <c r="K155" s="29">
        <f>Table3[[#This Row],[Most Likely]]*Table3[[#This Row],[% Specific Cause]]*Table3[[#This Row],[% Generic Cause]]</f>
        <v>38.43513550757924</v>
      </c>
      <c r="M155" s="44">
        <v>8.3333333333333329E-2</v>
      </c>
      <c r="N155" s="29"/>
    </row>
    <row r="156" spans="1:14" x14ac:dyDescent="0.35">
      <c r="A156" t="s">
        <v>434</v>
      </c>
      <c r="B156">
        <v>118</v>
      </c>
      <c r="C156" s="44">
        <v>5.420303169499311E-2</v>
      </c>
      <c r="D156" t="s">
        <v>307</v>
      </c>
      <c r="E156" t="s">
        <v>185</v>
      </c>
      <c r="F156" s="44">
        <v>8.4745762711864406E-3</v>
      </c>
      <c r="G156">
        <v>1</v>
      </c>
      <c r="H156" s="29">
        <v>2710</v>
      </c>
      <c r="I156" s="29">
        <v>2710</v>
      </c>
      <c r="J156" s="29">
        <v>2710</v>
      </c>
      <c r="K156" s="29">
        <f>Table3[[#This Row],[Most Likely]]*Table3[[#This Row],[% Specific Cause]]*Table3[[#This Row],[% Generic Cause]]</f>
        <v>1.2448323380799264</v>
      </c>
      <c r="M156" s="44">
        <v>0</v>
      </c>
      <c r="N156" s="29"/>
    </row>
    <row r="157" spans="1:14" x14ac:dyDescent="0.35">
      <c r="A157" t="s">
        <v>434</v>
      </c>
      <c r="B157">
        <v>112</v>
      </c>
      <c r="C157" s="44">
        <v>5.1446945337620578E-2</v>
      </c>
      <c r="D157" t="s">
        <v>267</v>
      </c>
      <c r="E157" t="s">
        <v>71</v>
      </c>
      <c r="F157" s="44">
        <v>0.21428571428571427</v>
      </c>
      <c r="G157">
        <v>24</v>
      </c>
      <c r="H157" s="29">
        <v>-18500</v>
      </c>
      <c r="I157" s="29">
        <v>11870.820833333333</v>
      </c>
      <c r="J157" s="29">
        <v>82007.25</v>
      </c>
      <c r="K157" s="29">
        <f>Table3[[#This Row],[Most Likely]]*Table3[[#This Row],[% Specific Cause]]*Table3[[#This Row],[% Generic Cause]]</f>
        <v>130.86802939825449</v>
      </c>
      <c r="M157" s="44">
        <v>0.125</v>
      </c>
      <c r="N157" s="29"/>
    </row>
    <row r="158" spans="1:14" x14ac:dyDescent="0.35">
      <c r="A158" t="s">
        <v>434</v>
      </c>
      <c r="B158">
        <v>112</v>
      </c>
      <c r="C158" s="44">
        <v>5.1446945337620578E-2</v>
      </c>
      <c r="D158" t="s">
        <v>267</v>
      </c>
      <c r="E158" t="s">
        <v>73</v>
      </c>
      <c r="F158" s="44">
        <v>0.7767857142857143</v>
      </c>
      <c r="G158">
        <v>87</v>
      </c>
      <c r="H158" s="29">
        <v>-92820</v>
      </c>
      <c r="I158" s="29">
        <v>39952.188850574712</v>
      </c>
      <c r="J158" s="29">
        <v>1385864.68</v>
      </c>
      <c r="K158" s="29">
        <f>Table3[[#This Row],[Most Likely]]*Table3[[#This Row],[% Specific Cause]]*Table3[[#This Row],[% Generic Cause]]</f>
        <v>1596.6193982544785</v>
      </c>
      <c r="M158" s="44">
        <v>0</v>
      </c>
      <c r="N158" s="29"/>
    </row>
    <row r="159" spans="1:14" x14ac:dyDescent="0.35">
      <c r="A159" t="s">
        <v>434</v>
      </c>
      <c r="B159">
        <v>112</v>
      </c>
      <c r="C159" s="44">
        <v>5.1446945337620578E-2</v>
      </c>
      <c r="D159" t="s">
        <v>267</v>
      </c>
      <c r="E159" t="s">
        <v>187</v>
      </c>
      <c r="F159" s="44">
        <v>8.9285714285714281E-3</v>
      </c>
      <c r="G159">
        <v>1</v>
      </c>
      <c r="H159" s="29">
        <v>15004.74</v>
      </c>
      <c r="I159" s="29">
        <v>15004.74</v>
      </c>
      <c r="J159" s="29">
        <v>15004.74</v>
      </c>
      <c r="K159" s="29">
        <f>Table3[[#This Row],[Most Likely]]*Table3[[#This Row],[% Specific Cause]]*Table3[[#This Row],[% Generic Cause]]</f>
        <v>6.8923932016536513</v>
      </c>
      <c r="M159" s="44">
        <v>0</v>
      </c>
      <c r="N159" s="29"/>
    </row>
    <row r="160" spans="1:14" x14ac:dyDescent="0.35">
      <c r="A160" t="s">
        <v>434</v>
      </c>
      <c r="B160">
        <v>75</v>
      </c>
      <c r="C160" s="44">
        <v>3.4451079467156635E-2</v>
      </c>
      <c r="D160" t="s">
        <v>306</v>
      </c>
      <c r="E160" t="s">
        <v>189</v>
      </c>
      <c r="F160" s="44">
        <v>1</v>
      </c>
      <c r="G160">
        <v>75</v>
      </c>
      <c r="H160" s="29">
        <v>-100000</v>
      </c>
      <c r="I160" s="29">
        <v>168713.01880000008</v>
      </c>
      <c r="J160" s="29">
        <v>6689292.9100000001</v>
      </c>
      <c r="K160" s="29">
        <f>Table3[[#This Row],[Most Likely]]*Table3[[#This Row],[% Specific Cause]]*Table3[[#This Row],[% Generic Cause]]</f>
        <v>5812.3456178226943</v>
      </c>
      <c r="M160" s="44">
        <v>0.12</v>
      </c>
      <c r="N160" s="29"/>
    </row>
    <row r="161" spans="1:14" x14ac:dyDescent="0.35">
      <c r="A161" t="s">
        <v>434</v>
      </c>
      <c r="B161">
        <v>54</v>
      </c>
      <c r="C161" s="44">
        <v>2.480477721635278E-2</v>
      </c>
      <c r="D161" t="s">
        <v>265</v>
      </c>
      <c r="E161" t="s">
        <v>191</v>
      </c>
      <c r="F161" s="44">
        <v>1.8518518518518517E-2</v>
      </c>
      <c r="G161">
        <v>1</v>
      </c>
      <c r="H161" s="29">
        <v>17541.7</v>
      </c>
      <c r="I161" s="29">
        <v>17541.7</v>
      </c>
      <c r="J161" s="29">
        <v>17541.7</v>
      </c>
      <c r="K161" s="29">
        <f>Table3[[#This Row],[Most Likely]]*Table3[[#This Row],[% Specific Cause]]*Table3[[#This Row],[% Generic Cause]]</f>
        <v>8.057740009186956</v>
      </c>
      <c r="M161" s="44">
        <v>0</v>
      </c>
      <c r="N161" s="29"/>
    </row>
    <row r="162" spans="1:14" x14ac:dyDescent="0.35">
      <c r="A162" t="s">
        <v>434</v>
      </c>
      <c r="B162">
        <v>54</v>
      </c>
      <c r="C162" s="44">
        <v>2.480477721635278E-2</v>
      </c>
      <c r="D162" t="s">
        <v>265</v>
      </c>
      <c r="E162" t="s">
        <v>112</v>
      </c>
      <c r="F162" s="44">
        <v>0.20370370370370369</v>
      </c>
      <c r="G162">
        <v>11</v>
      </c>
      <c r="H162" s="29">
        <v>804.85</v>
      </c>
      <c r="I162" s="29">
        <v>8014.5790909090902</v>
      </c>
      <c r="J162" s="29">
        <v>28682.23</v>
      </c>
      <c r="K162" s="29">
        <f>Table3[[#This Row],[Most Likely]]*Table3[[#This Row],[% Specific Cause]]*Table3[[#This Row],[% Generic Cause]]</f>
        <v>40.49626550298575</v>
      </c>
      <c r="M162" s="44">
        <v>0</v>
      </c>
      <c r="N162" s="29"/>
    </row>
    <row r="163" spans="1:14" x14ac:dyDescent="0.35">
      <c r="A163" t="s">
        <v>434</v>
      </c>
      <c r="B163">
        <v>54</v>
      </c>
      <c r="C163" s="44">
        <v>2.480477721635278E-2</v>
      </c>
      <c r="D163" t="s">
        <v>265</v>
      </c>
      <c r="E163" t="s">
        <v>114</v>
      </c>
      <c r="F163" s="44">
        <v>0.18518518518518517</v>
      </c>
      <c r="G163">
        <v>10</v>
      </c>
      <c r="H163" s="29">
        <v>850</v>
      </c>
      <c r="I163" s="29">
        <v>21644.26</v>
      </c>
      <c r="J163" s="29">
        <v>68345.7</v>
      </c>
      <c r="K163" s="29">
        <f>Table3[[#This Row],[Most Likely]]*Table3[[#This Row],[% Specific Cause]]*Table3[[#This Row],[% Generic Cause]]</f>
        <v>99.422416169039948</v>
      </c>
      <c r="M163" s="44">
        <v>0</v>
      </c>
      <c r="N163" s="29"/>
    </row>
    <row r="164" spans="1:14" x14ac:dyDescent="0.35">
      <c r="A164" t="s">
        <v>434</v>
      </c>
      <c r="B164">
        <v>54</v>
      </c>
      <c r="C164" s="44">
        <v>2.480477721635278E-2</v>
      </c>
      <c r="D164" t="s">
        <v>265</v>
      </c>
      <c r="E164" t="s">
        <v>192</v>
      </c>
      <c r="F164" s="44">
        <v>3.7037037037037035E-2</v>
      </c>
      <c r="G164">
        <v>2</v>
      </c>
      <c r="H164" s="29">
        <v>10725</v>
      </c>
      <c r="I164" s="29">
        <v>367827.11499999999</v>
      </c>
      <c r="J164" s="29">
        <v>724929.23</v>
      </c>
      <c r="K164" s="29">
        <f>Table3[[#This Row],[Most Likely]]*Table3[[#This Row],[% Specific Cause]]*Table3[[#This Row],[% Generic Cause]]</f>
        <v>337.92109784106566</v>
      </c>
      <c r="M164" s="44">
        <v>0</v>
      </c>
      <c r="N164" s="29"/>
    </row>
    <row r="165" spans="1:14" x14ac:dyDescent="0.35">
      <c r="A165" t="s">
        <v>434</v>
      </c>
      <c r="B165">
        <v>54</v>
      </c>
      <c r="C165" s="44">
        <v>2.480477721635278E-2</v>
      </c>
      <c r="D165" t="s">
        <v>265</v>
      </c>
      <c r="E165" t="s">
        <v>193</v>
      </c>
      <c r="F165" s="44">
        <v>0.18518518518518517</v>
      </c>
      <c r="G165">
        <v>10</v>
      </c>
      <c r="H165" s="29">
        <v>950</v>
      </c>
      <c r="I165" s="29">
        <v>12664.972</v>
      </c>
      <c r="J165" s="29">
        <v>45200</v>
      </c>
      <c r="K165" s="29">
        <f>Table3[[#This Row],[Most Likely]]*Table3[[#This Row],[% Specific Cause]]*Table3[[#This Row],[% Generic Cause]]</f>
        <v>58.176260909508493</v>
      </c>
      <c r="M165" s="44">
        <v>0.1</v>
      </c>
      <c r="N165" s="29"/>
    </row>
    <row r="166" spans="1:14" x14ac:dyDescent="0.35">
      <c r="A166" t="s">
        <v>434</v>
      </c>
      <c r="B166">
        <v>54</v>
      </c>
      <c r="C166" s="44">
        <v>2.480477721635278E-2</v>
      </c>
      <c r="D166" t="s">
        <v>265</v>
      </c>
      <c r="E166" t="s">
        <v>194</v>
      </c>
      <c r="F166" s="44">
        <v>0.1111111111111111</v>
      </c>
      <c r="G166">
        <v>6</v>
      </c>
      <c r="H166" s="29">
        <v>423.5</v>
      </c>
      <c r="I166" s="29">
        <v>9281.8616666666658</v>
      </c>
      <c r="J166" s="29">
        <v>20000</v>
      </c>
      <c r="K166" s="29">
        <f>Table3[[#This Row],[Most Likely]]*Table3[[#This Row],[% Specific Cause]]*Table3[[#This Row],[% Generic Cause]]</f>
        <v>25.581612310519059</v>
      </c>
      <c r="M166" s="44">
        <v>0</v>
      </c>
      <c r="N166" s="29"/>
    </row>
    <row r="167" spans="1:14" x14ac:dyDescent="0.35">
      <c r="A167" t="s">
        <v>434</v>
      </c>
      <c r="B167">
        <v>54</v>
      </c>
      <c r="C167" s="44">
        <v>2.480477721635278E-2</v>
      </c>
      <c r="D167" t="s">
        <v>265</v>
      </c>
      <c r="E167" t="s">
        <v>195</v>
      </c>
      <c r="F167" s="44">
        <v>3.7037037037037035E-2</v>
      </c>
      <c r="G167">
        <v>2</v>
      </c>
      <c r="H167" s="29">
        <v>1650</v>
      </c>
      <c r="I167" s="29">
        <v>2230</v>
      </c>
      <c r="J167" s="29">
        <v>2810</v>
      </c>
      <c r="K167" s="29">
        <f>Table3[[#This Row],[Most Likely]]*Table3[[#This Row],[% Specific Cause]]*Table3[[#This Row],[% Generic Cause]]</f>
        <v>2.0486908589802479</v>
      </c>
      <c r="M167" s="44">
        <v>0</v>
      </c>
      <c r="N167" s="29"/>
    </row>
    <row r="168" spans="1:14" x14ac:dyDescent="0.35">
      <c r="A168" t="s">
        <v>434</v>
      </c>
      <c r="B168">
        <v>54</v>
      </c>
      <c r="C168" s="44">
        <v>2.480477721635278E-2</v>
      </c>
      <c r="D168" t="s">
        <v>265</v>
      </c>
      <c r="E168" t="s">
        <v>196</v>
      </c>
      <c r="F168" s="44">
        <v>1.8518518518518517E-2</v>
      </c>
      <c r="G168">
        <v>1</v>
      </c>
      <c r="H168" s="29">
        <v>30000</v>
      </c>
      <c r="I168" s="29">
        <v>30000</v>
      </c>
      <c r="J168" s="29">
        <v>30000</v>
      </c>
      <c r="K168" s="29">
        <f>Table3[[#This Row],[Most Likely]]*Table3[[#This Row],[% Specific Cause]]*Table3[[#This Row],[% Generic Cause]]</f>
        <v>13.780431786862655</v>
      </c>
      <c r="M168" s="44">
        <v>0</v>
      </c>
      <c r="N168" s="29"/>
    </row>
    <row r="169" spans="1:14" x14ac:dyDescent="0.35">
      <c r="A169" t="s">
        <v>434</v>
      </c>
      <c r="B169">
        <v>54</v>
      </c>
      <c r="C169" s="44">
        <v>2.480477721635278E-2</v>
      </c>
      <c r="D169" t="s">
        <v>265</v>
      </c>
      <c r="E169" t="s">
        <v>197</v>
      </c>
      <c r="F169" s="44">
        <v>1.8518518518518517E-2</v>
      </c>
      <c r="G169">
        <v>1</v>
      </c>
      <c r="H169" s="29">
        <v>490.6</v>
      </c>
      <c r="I169" s="29">
        <v>490.6</v>
      </c>
      <c r="J169" s="29">
        <v>490.6</v>
      </c>
      <c r="K169" s="29">
        <f>Table3[[#This Row],[Most Likely]]*Table3[[#This Row],[% Specific Cause]]*Table3[[#This Row],[% Generic Cause]]</f>
        <v>0.22535599448782731</v>
      </c>
      <c r="M169" s="44">
        <v>0</v>
      </c>
      <c r="N169" s="29"/>
    </row>
    <row r="170" spans="1:14" x14ac:dyDescent="0.35">
      <c r="A170" t="s">
        <v>434</v>
      </c>
      <c r="B170">
        <v>54</v>
      </c>
      <c r="C170" s="44">
        <v>2.480477721635278E-2</v>
      </c>
      <c r="D170" t="s">
        <v>265</v>
      </c>
      <c r="E170" t="s">
        <v>198</v>
      </c>
      <c r="F170" s="44">
        <v>0.18518518518518517</v>
      </c>
      <c r="G170">
        <v>10</v>
      </c>
      <c r="H170" s="29">
        <v>900</v>
      </c>
      <c r="I170" s="29">
        <v>16811.746999999999</v>
      </c>
      <c r="J170" s="29">
        <v>98911.83</v>
      </c>
      <c r="K170" s="29">
        <f>Table3[[#This Row],[Most Likely]]*Table3[[#This Row],[% Specific Cause]]*Table3[[#This Row],[% Generic Cause]]</f>
        <v>77.224377583830957</v>
      </c>
      <c r="M170" s="44">
        <v>0.2</v>
      </c>
      <c r="N170" s="29"/>
    </row>
    <row r="171" spans="1:14" x14ac:dyDescent="0.35">
      <c r="A171" t="s">
        <v>434</v>
      </c>
      <c r="B171">
        <v>54</v>
      </c>
      <c r="C171" s="44">
        <v>2.480477721635278E-2</v>
      </c>
      <c r="D171" t="s">
        <v>83</v>
      </c>
      <c r="E171" t="s">
        <v>200</v>
      </c>
      <c r="F171" s="44">
        <v>0.96296296296296291</v>
      </c>
      <c r="G171">
        <v>52</v>
      </c>
      <c r="H171" s="29">
        <v>-418.8</v>
      </c>
      <c r="I171" s="29">
        <v>15039.593653846154</v>
      </c>
      <c r="J171" s="29">
        <v>289666.57</v>
      </c>
      <c r="K171" s="29">
        <f>Table3[[#This Row],[Most Likely]]*Table3[[#This Row],[% Specific Cause]]*Table3[[#This Row],[% Generic Cause]]</f>
        <v>359.2369637115296</v>
      </c>
      <c r="M171" s="44">
        <v>3.8461538461538464E-2</v>
      </c>
      <c r="N171" s="29"/>
    </row>
    <row r="172" spans="1:14" x14ac:dyDescent="0.35">
      <c r="A172" t="s">
        <v>434</v>
      </c>
      <c r="B172">
        <v>54</v>
      </c>
      <c r="C172" s="44">
        <v>2.480477721635278E-2</v>
      </c>
      <c r="D172" t="s">
        <v>83</v>
      </c>
      <c r="E172" t="s">
        <v>201</v>
      </c>
      <c r="F172" s="44">
        <v>3.7037037037037035E-2</v>
      </c>
      <c r="G172">
        <v>2</v>
      </c>
      <c r="H172" s="29">
        <v>1692.71</v>
      </c>
      <c r="I172" s="29">
        <v>2892.585</v>
      </c>
      <c r="J172" s="29">
        <v>4092.46</v>
      </c>
      <c r="K172" s="29">
        <f>Table3[[#This Row],[Most Likely]]*Table3[[#This Row],[% Specific Cause]]*Table3[[#This Row],[% Generic Cause]]</f>
        <v>2.6574046853468074</v>
      </c>
      <c r="M172" s="44">
        <v>0</v>
      </c>
      <c r="N172" s="29"/>
    </row>
    <row r="173" spans="1:14" x14ac:dyDescent="0.35">
      <c r="A173" t="s">
        <v>434</v>
      </c>
      <c r="B173">
        <v>50</v>
      </c>
      <c r="C173" s="44">
        <v>2.2967386311437757E-2</v>
      </c>
      <c r="D173" t="s">
        <v>275</v>
      </c>
      <c r="E173" t="s">
        <v>75</v>
      </c>
      <c r="F173" s="44">
        <v>0.96</v>
      </c>
      <c r="G173">
        <v>48</v>
      </c>
      <c r="H173" s="29">
        <v>-546456</v>
      </c>
      <c r="I173" s="29">
        <v>82869.260416666672</v>
      </c>
      <c r="J173" s="29">
        <v>1903957.36</v>
      </c>
      <c r="K173" s="29">
        <f>Table3[[#This Row],[Most Likely]]*Table3[[#This Row],[% Specific Cause]]*Table3[[#This Row],[% Generic Cause]]</f>
        <v>1827.158704639412</v>
      </c>
      <c r="M173" s="44">
        <v>4.1666666666666664E-2</v>
      </c>
      <c r="N173" s="29"/>
    </row>
    <row r="174" spans="1:14" x14ac:dyDescent="0.35">
      <c r="A174" t="s">
        <v>434</v>
      </c>
      <c r="B174">
        <v>50</v>
      </c>
      <c r="C174" s="44">
        <v>2.2967386311437757E-2</v>
      </c>
      <c r="D174" t="s">
        <v>275</v>
      </c>
      <c r="E174" t="s">
        <v>203</v>
      </c>
      <c r="F174" s="44">
        <v>0.04</v>
      </c>
      <c r="G174">
        <v>2</v>
      </c>
      <c r="H174" s="29">
        <v>0</v>
      </c>
      <c r="I174" s="29">
        <v>0</v>
      </c>
      <c r="J174" s="29">
        <v>0</v>
      </c>
      <c r="K174" s="29">
        <f>Table3[[#This Row],[Most Likely]]*Table3[[#This Row],[% Specific Cause]]*Table3[[#This Row],[% Generic Cause]]</f>
        <v>0</v>
      </c>
      <c r="M174" s="44">
        <v>0</v>
      </c>
      <c r="N174" s="29"/>
    </row>
    <row r="175" spans="1:14" x14ac:dyDescent="0.35">
      <c r="A175" t="s">
        <v>434</v>
      </c>
      <c r="B175">
        <v>41</v>
      </c>
      <c r="C175" s="44">
        <v>1.8833256775378962E-2</v>
      </c>
      <c r="D175" t="s">
        <v>308</v>
      </c>
      <c r="E175" t="s">
        <v>205</v>
      </c>
      <c r="F175" s="44">
        <v>0.87804878048780488</v>
      </c>
      <c r="G175">
        <v>36</v>
      </c>
      <c r="H175" s="29">
        <v>345</v>
      </c>
      <c r="I175" s="29">
        <v>14569.665555555555</v>
      </c>
      <c r="J175" s="29">
        <v>79942.34</v>
      </c>
      <c r="K175" s="29">
        <f>Table3[[#This Row],[Most Likely]]*Table3[[#This Row],[% Specific Cause]]*Table3[[#This Row],[% Generic Cause]]</f>
        <v>240.93153881488288</v>
      </c>
      <c r="M175" s="44">
        <v>5.5555555555555552E-2</v>
      </c>
      <c r="N175" s="29"/>
    </row>
    <row r="176" spans="1:14" x14ac:dyDescent="0.35">
      <c r="A176" t="s">
        <v>434</v>
      </c>
      <c r="B176">
        <v>41</v>
      </c>
      <c r="C176" s="44">
        <v>1.8833256775378962E-2</v>
      </c>
      <c r="D176" t="s">
        <v>308</v>
      </c>
      <c r="E176" t="s">
        <v>206</v>
      </c>
      <c r="F176" s="44">
        <v>0.12195121951219512</v>
      </c>
      <c r="G176">
        <v>5</v>
      </c>
      <c r="H176" s="29">
        <v>-587.5</v>
      </c>
      <c r="I176" s="29">
        <v>5992.7</v>
      </c>
      <c r="J176" s="29">
        <v>9391</v>
      </c>
      <c r="K176" s="29">
        <f>Table3[[#This Row],[Most Likely]]*Table3[[#This Row],[% Specific Cause]]*Table3[[#This Row],[% Generic Cause]]</f>
        <v>13.763665594855304</v>
      </c>
      <c r="M176" s="44">
        <v>0</v>
      </c>
      <c r="N176" s="29"/>
    </row>
    <row r="177" spans="1:14" x14ac:dyDescent="0.35">
      <c r="A177" t="s">
        <v>434</v>
      </c>
      <c r="B177">
        <v>34</v>
      </c>
      <c r="C177" s="44">
        <v>1.5617822691777675E-2</v>
      </c>
      <c r="D177" t="s">
        <v>309</v>
      </c>
      <c r="E177" t="s">
        <v>208</v>
      </c>
      <c r="F177" s="44">
        <v>2.9411764705882353E-2</v>
      </c>
      <c r="G177">
        <v>1</v>
      </c>
      <c r="H177" s="29">
        <v>0</v>
      </c>
      <c r="I177" s="29">
        <v>0</v>
      </c>
      <c r="J177" s="29">
        <v>0</v>
      </c>
      <c r="K177" s="29">
        <f>Table3[[#This Row],[Most Likely]]*Table3[[#This Row],[% Specific Cause]]*Table3[[#This Row],[% Generic Cause]]</f>
        <v>0</v>
      </c>
      <c r="M177" s="44">
        <v>0</v>
      </c>
      <c r="N177" s="29"/>
    </row>
    <row r="178" spans="1:14" x14ac:dyDescent="0.35">
      <c r="A178" t="s">
        <v>434</v>
      </c>
      <c r="B178">
        <v>34</v>
      </c>
      <c r="C178" s="44">
        <v>1.5617822691777675E-2</v>
      </c>
      <c r="D178" t="s">
        <v>309</v>
      </c>
      <c r="E178" t="s">
        <v>209</v>
      </c>
      <c r="F178" s="44">
        <v>0.14705882352941177</v>
      </c>
      <c r="G178">
        <v>5</v>
      </c>
      <c r="H178" s="29">
        <v>0</v>
      </c>
      <c r="I178" s="29">
        <v>78597.417999999991</v>
      </c>
      <c r="J178" s="29">
        <v>251731.49</v>
      </c>
      <c r="K178" s="29">
        <f>Table3[[#This Row],[Most Likely]]*Table3[[#This Row],[% Specific Cause]]*Table3[[#This Row],[% Generic Cause]]</f>
        <v>180.51772622875515</v>
      </c>
      <c r="M178" s="44">
        <v>0</v>
      </c>
      <c r="N178" s="29"/>
    </row>
    <row r="179" spans="1:14" x14ac:dyDescent="0.35">
      <c r="A179" t="s">
        <v>434</v>
      </c>
      <c r="B179">
        <v>34</v>
      </c>
      <c r="C179" s="44">
        <v>1.5617822691777675E-2</v>
      </c>
      <c r="D179" t="s">
        <v>309</v>
      </c>
      <c r="E179" t="s">
        <v>210</v>
      </c>
      <c r="F179" s="44">
        <v>5.8823529411764705E-2</v>
      </c>
      <c r="G179">
        <v>2</v>
      </c>
      <c r="H179" s="29">
        <v>-261882.5</v>
      </c>
      <c r="I179" s="29">
        <v>39017</v>
      </c>
      <c r="J179" s="29">
        <v>339916.5</v>
      </c>
      <c r="K179" s="29">
        <f>Table3[[#This Row],[Most Likely]]*Table3[[#This Row],[% Specific Cause]]*Table3[[#This Row],[% Generic Cause]]</f>
        <v>35.844740468534674</v>
      </c>
      <c r="M179" s="44">
        <v>0.5</v>
      </c>
      <c r="N179" s="29"/>
    </row>
    <row r="180" spans="1:14" x14ac:dyDescent="0.35">
      <c r="A180" t="s">
        <v>434</v>
      </c>
      <c r="B180">
        <v>34</v>
      </c>
      <c r="C180" s="44">
        <v>1.5617822691777675E-2</v>
      </c>
      <c r="D180" t="s">
        <v>309</v>
      </c>
      <c r="E180" t="s">
        <v>211</v>
      </c>
      <c r="F180" s="44">
        <v>8.8235294117647065E-2</v>
      </c>
      <c r="G180">
        <v>3</v>
      </c>
      <c r="H180" s="29">
        <v>0</v>
      </c>
      <c r="I180" s="29">
        <v>32330</v>
      </c>
      <c r="J180" s="29">
        <v>59535</v>
      </c>
      <c r="K180" s="29">
        <f>Table3[[#This Row],[Most Likely]]*Table3[[#This Row],[% Specific Cause]]*Table3[[#This Row],[% Generic Cause]]</f>
        <v>44.552135966926969</v>
      </c>
      <c r="M180" s="44">
        <v>0.66666666666666663</v>
      </c>
      <c r="N180" s="29"/>
    </row>
    <row r="181" spans="1:14" x14ac:dyDescent="0.35">
      <c r="A181" t="s">
        <v>434</v>
      </c>
      <c r="B181">
        <v>34</v>
      </c>
      <c r="C181" s="44">
        <v>1.5617822691777675E-2</v>
      </c>
      <c r="D181" t="s">
        <v>309</v>
      </c>
      <c r="E181" t="s">
        <v>47</v>
      </c>
      <c r="F181" s="44">
        <v>0.41176470588235292</v>
      </c>
      <c r="G181">
        <v>14</v>
      </c>
      <c r="H181" s="29">
        <v>0</v>
      </c>
      <c r="I181" s="29">
        <v>377086.22357142856</v>
      </c>
      <c r="J181" s="29">
        <v>3000000</v>
      </c>
      <c r="K181" s="29">
        <f>Table3[[#This Row],[Most Likely]]*Table3[[#This Row],[% Specific Cause]]*Table3[[#This Row],[% Generic Cause]]</f>
        <v>2424.991791456132</v>
      </c>
      <c r="M181" s="44">
        <v>0.42857142857142855</v>
      </c>
      <c r="N181" s="29"/>
    </row>
    <row r="182" spans="1:14" x14ac:dyDescent="0.35">
      <c r="A182" t="s">
        <v>434</v>
      </c>
      <c r="B182">
        <v>34</v>
      </c>
      <c r="C182" s="44">
        <v>1.5617822691777675E-2</v>
      </c>
      <c r="D182" t="s">
        <v>309</v>
      </c>
      <c r="E182" t="s">
        <v>48</v>
      </c>
      <c r="F182" s="44">
        <v>2.9411764705882353E-2</v>
      </c>
      <c r="G182">
        <v>1</v>
      </c>
      <c r="H182" s="29">
        <v>15000</v>
      </c>
      <c r="I182" s="29">
        <v>15000</v>
      </c>
      <c r="J182" s="29">
        <v>15000</v>
      </c>
      <c r="K182" s="29">
        <f>Table3[[#This Row],[Most Likely]]*Table3[[#This Row],[% Specific Cause]]*Table3[[#This Row],[% Generic Cause]]</f>
        <v>6.8902158934313276</v>
      </c>
      <c r="M182" s="44">
        <v>0</v>
      </c>
      <c r="N182" s="29"/>
    </row>
    <row r="183" spans="1:14" x14ac:dyDescent="0.35">
      <c r="A183" t="s">
        <v>434</v>
      </c>
      <c r="B183">
        <v>34</v>
      </c>
      <c r="C183" s="44">
        <v>1.5617822691777675E-2</v>
      </c>
      <c r="D183" t="s">
        <v>309</v>
      </c>
      <c r="E183" t="s">
        <v>212</v>
      </c>
      <c r="F183" s="44">
        <v>2.9411764705882353E-2</v>
      </c>
      <c r="G183">
        <v>1</v>
      </c>
      <c r="H183" s="29">
        <v>26294</v>
      </c>
      <c r="I183" s="29">
        <v>26294</v>
      </c>
      <c r="J183" s="29">
        <v>26294</v>
      </c>
      <c r="K183" s="29">
        <f>Table3[[#This Row],[Most Likely]]*Table3[[#This Row],[% Specific Cause]]*Table3[[#This Row],[% Generic Cause]]</f>
        <v>12.078089113458889</v>
      </c>
      <c r="M183" s="44">
        <v>0</v>
      </c>
      <c r="N183" s="29"/>
    </row>
    <row r="184" spans="1:14" x14ac:dyDescent="0.35">
      <c r="A184" t="s">
        <v>434</v>
      </c>
      <c r="B184">
        <v>34</v>
      </c>
      <c r="C184" s="44">
        <v>1.5617822691777675E-2</v>
      </c>
      <c r="D184" t="s">
        <v>309</v>
      </c>
      <c r="E184" t="s">
        <v>213</v>
      </c>
      <c r="F184" s="44">
        <v>8.8235294117647065E-2</v>
      </c>
      <c r="G184">
        <v>3</v>
      </c>
      <c r="H184" s="29">
        <v>2006.61</v>
      </c>
      <c r="I184" s="29">
        <v>20410.136666666669</v>
      </c>
      <c r="J184" s="29">
        <v>45723.8</v>
      </c>
      <c r="K184" s="29">
        <f>Table3[[#This Row],[Most Likely]]*Table3[[#This Row],[% Specific Cause]]*Table3[[#This Row],[% Generic Cause]]</f>
        <v>28.126049609554439</v>
      </c>
      <c r="M184" s="44">
        <v>0</v>
      </c>
      <c r="N184" s="29"/>
    </row>
    <row r="185" spans="1:14" x14ac:dyDescent="0.35">
      <c r="A185" t="s">
        <v>434</v>
      </c>
      <c r="B185">
        <v>34</v>
      </c>
      <c r="C185" s="44">
        <v>1.5617822691777675E-2</v>
      </c>
      <c r="D185" t="s">
        <v>309</v>
      </c>
      <c r="E185" t="s">
        <v>214</v>
      </c>
      <c r="F185" s="44">
        <v>5.8823529411764705E-2</v>
      </c>
      <c r="G185">
        <v>2</v>
      </c>
      <c r="H185" s="29">
        <v>257971.7</v>
      </c>
      <c r="I185" s="29">
        <v>477795.85</v>
      </c>
      <c r="J185" s="29">
        <v>697620</v>
      </c>
      <c r="K185" s="29">
        <f>Table3[[#This Row],[Most Likely]]*Table3[[#This Row],[% Specific Cause]]*Table3[[#This Row],[% Generic Cause]]</f>
        <v>438.94887459807069</v>
      </c>
      <c r="M185" s="44">
        <v>0.5</v>
      </c>
      <c r="N185" s="29"/>
    </row>
    <row r="186" spans="1:14" x14ac:dyDescent="0.35">
      <c r="A186" t="s">
        <v>434</v>
      </c>
      <c r="B186">
        <v>34</v>
      </c>
      <c r="C186" s="44">
        <v>1.5617822691777675E-2</v>
      </c>
      <c r="D186" t="s">
        <v>309</v>
      </c>
      <c r="E186" t="s">
        <v>51</v>
      </c>
      <c r="F186" s="44">
        <v>5.8823529411764705E-2</v>
      </c>
      <c r="G186">
        <v>2</v>
      </c>
      <c r="H186" s="29">
        <v>4650</v>
      </c>
      <c r="I186" s="29">
        <v>6875</v>
      </c>
      <c r="J186" s="29">
        <v>9100</v>
      </c>
      <c r="K186" s="29">
        <f>Table3[[#This Row],[Most Likely]]*Table3[[#This Row],[% Specific Cause]]*Table3[[#This Row],[% Generic Cause]]</f>
        <v>6.3160312356453829</v>
      </c>
      <c r="M186" s="44">
        <v>0</v>
      </c>
      <c r="N186" s="29"/>
    </row>
    <row r="187" spans="1:14" x14ac:dyDescent="0.35">
      <c r="A187" t="s">
        <v>434</v>
      </c>
      <c r="B187">
        <v>32</v>
      </c>
      <c r="C187" s="44">
        <v>1.4699127239320165E-2</v>
      </c>
      <c r="D187" t="s">
        <v>274</v>
      </c>
      <c r="E187" t="s">
        <v>81</v>
      </c>
      <c r="F187" s="44">
        <v>9.375E-2</v>
      </c>
      <c r="G187">
        <v>3</v>
      </c>
      <c r="H187" s="29">
        <v>610.20000000000005</v>
      </c>
      <c r="I187" s="29">
        <v>3267.5666666666671</v>
      </c>
      <c r="J187" s="29">
        <v>8000</v>
      </c>
      <c r="K187" s="29">
        <f>Table3[[#This Row],[Most Likely]]*Table3[[#This Row],[% Specific Cause]]*Table3[[#This Row],[% Generic Cause]]</f>
        <v>4.5028479559026184</v>
      </c>
      <c r="M187" s="44">
        <v>0</v>
      </c>
      <c r="N187" s="29"/>
    </row>
    <row r="188" spans="1:14" x14ac:dyDescent="0.35">
      <c r="A188" t="s">
        <v>434</v>
      </c>
      <c r="B188">
        <v>32</v>
      </c>
      <c r="C188" s="44">
        <v>1.4699127239320165E-2</v>
      </c>
      <c r="D188" t="s">
        <v>274</v>
      </c>
      <c r="E188" t="s">
        <v>216</v>
      </c>
      <c r="F188" s="44">
        <v>3.125E-2</v>
      </c>
      <c r="G188">
        <v>1</v>
      </c>
      <c r="H188" s="29">
        <v>5978.99</v>
      </c>
      <c r="I188" s="29">
        <v>5978.99</v>
      </c>
      <c r="J188" s="29">
        <v>5978.99</v>
      </c>
      <c r="K188" s="29">
        <f>Table3[[#This Row],[Most Likely]]*Table3[[#This Row],[% Specific Cause]]*Table3[[#This Row],[% Generic Cause]]</f>
        <v>2.7464354616444648</v>
      </c>
      <c r="M188" s="44">
        <v>0</v>
      </c>
      <c r="N188" s="29"/>
    </row>
    <row r="189" spans="1:14" x14ac:dyDescent="0.35">
      <c r="A189" t="s">
        <v>434</v>
      </c>
      <c r="B189">
        <v>32</v>
      </c>
      <c r="C189" s="44">
        <v>1.4699127239320165E-2</v>
      </c>
      <c r="D189" t="s">
        <v>274</v>
      </c>
      <c r="E189" t="s">
        <v>217</v>
      </c>
      <c r="F189" s="44">
        <v>6.25E-2</v>
      </c>
      <c r="G189">
        <v>2</v>
      </c>
      <c r="H189" s="29">
        <v>18878</v>
      </c>
      <c r="I189" s="29">
        <v>361060.375</v>
      </c>
      <c r="J189" s="29">
        <v>703242.75</v>
      </c>
      <c r="K189" s="29">
        <f>Table3[[#This Row],[Most Likely]]*Table3[[#This Row],[% Specific Cause]]*Table3[[#This Row],[% Generic Cause]]</f>
        <v>331.70452457510333</v>
      </c>
      <c r="M189" s="44">
        <v>0</v>
      </c>
      <c r="N189" s="29"/>
    </row>
    <row r="190" spans="1:14" x14ac:dyDescent="0.35">
      <c r="A190" t="s">
        <v>434</v>
      </c>
      <c r="B190">
        <v>32</v>
      </c>
      <c r="C190" s="44">
        <v>1.4699127239320165E-2</v>
      </c>
      <c r="D190" t="s">
        <v>274</v>
      </c>
      <c r="E190" t="s">
        <v>218</v>
      </c>
      <c r="F190" s="44">
        <v>0.25</v>
      </c>
      <c r="G190">
        <v>8</v>
      </c>
      <c r="H190" s="29">
        <v>-10599</v>
      </c>
      <c r="I190" s="29">
        <v>1372277.85375</v>
      </c>
      <c r="J190" s="29">
        <v>10663291.58</v>
      </c>
      <c r="K190" s="29">
        <f>Table3[[#This Row],[Most Likely]]*Table3[[#This Row],[% Specific Cause]]*Table3[[#This Row],[% Generic Cause]]</f>
        <v>5042.8216949931102</v>
      </c>
      <c r="M190" s="44">
        <v>0</v>
      </c>
      <c r="N190" s="29"/>
    </row>
    <row r="191" spans="1:14" x14ac:dyDescent="0.35">
      <c r="A191" t="s">
        <v>434</v>
      </c>
      <c r="B191">
        <v>32</v>
      </c>
      <c r="C191" s="44">
        <v>1.4699127239320165E-2</v>
      </c>
      <c r="D191" t="s">
        <v>274</v>
      </c>
      <c r="E191" t="s">
        <v>219</v>
      </c>
      <c r="F191" s="44">
        <v>3.125E-2</v>
      </c>
      <c r="G191">
        <v>1</v>
      </c>
      <c r="H191" s="29">
        <v>24710</v>
      </c>
      <c r="I191" s="29">
        <v>24710</v>
      </c>
      <c r="J191" s="29">
        <v>24710</v>
      </c>
      <c r="K191" s="29">
        <f>Table3[[#This Row],[Most Likely]]*Table3[[#This Row],[% Specific Cause]]*Table3[[#This Row],[% Generic Cause]]</f>
        <v>11.35048231511254</v>
      </c>
      <c r="M191" s="44">
        <v>0</v>
      </c>
      <c r="N191" s="29"/>
    </row>
    <row r="192" spans="1:14" x14ac:dyDescent="0.35">
      <c r="A192" t="s">
        <v>434</v>
      </c>
      <c r="B192">
        <v>32</v>
      </c>
      <c r="C192" s="44">
        <v>1.4699127239320165E-2</v>
      </c>
      <c r="D192" t="s">
        <v>274</v>
      </c>
      <c r="E192" t="s">
        <v>220</v>
      </c>
      <c r="F192" s="44">
        <v>6.25E-2</v>
      </c>
      <c r="G192">
        <v>2</v>
      </c>
      <c r="H192" s="29">
        <v>19498.59</v>
      </c>
      <c r="I192" s="29">
        <v>2022649.2949999999</v>
      </c>
      <c r="J192" s="29">
        <v>4025800</v>
      </c>
      <c r="K192" s="29">
        <f>Table3[[#This Row],[Most Likely]]*Table3[[#This Row],[% Specific Cause]]*Table3[[#This Row],[% Generic Cause]]</f>
        <v>1858.1987092328893</v>
      </c>
      <c r="M192" s="44">
        <v>0</v>
      </c>
      <c r="N192" s="29"/>
    </row>
    <row r="193" spans="1:14" x14ac:dyDescent="0.35">
      <c r="A193" t="s">
        <v>434</v>
      </c>
      <c r="B193">
        <v>32</v>
      </c>
      <c r="C193" s="44">
        <v>1.4699127239320165E-2</v>
      </c>
      <c r="D193" t="s">
        <v>274</v>
      </c>
      <c r="E193" t="s">
        <v>85</v>
      </c>
      <c r="F193" s="44">
        <v>0.40625</v>
      </c>
      <c r="G193">
        <v>13</v>
      </c>
      <c r="H193" s="29">
        <v>-11611.4</v>
      </c>
      <c r="I193" s="29">
        <v>52828.176923076928</v>
      </c>
      <c r="J193" s="29">
        <v>666214.65</v>
      </c>
      <c r="K193" s="29">
        <f>Table3[[#This Row],[Most Likely]]*Table3[[#This Row],[% Specific Cause]]*Table3[[#This Row],[% Generic Cause]]</f>
        <v>315.46453835553518</v>
      </c>
      <c r="M193" s="44">
        <v>0</v>
      </c>
      <c r="N193" s="29"/>
    </row>
    <row r="194" spans="1:14" x14ac:dyDescent="0.35">
      <c r="A194" t="s">
        <v>434</v>
      </c>
      <c r="B194">
        <v>32</v>
      </c>
      <c r="C194" s="44">
        <v>1.4699127239320165E-2</v>
      </c>
      <c r="D194" t="s">
        <v>274</v>
      </c>
      <c r="E194" t="s">
        <v>441</v>
      </c>
      <c r="F194" s="44">
        <v>6.25E-2</v>
      </c>
      <c r="G194">
        <v>2</v>
      </c>
      <c r="H194" s="29">
        <v>718.75</v>
      </c>
      <c r="I194" s="29">
        <v>759.82500000000005</v>
      </c>
      <c r="J194" s="29">
        <v>800.9</v>
      </c>
      <c r="K194" s="29">
        <f>Table3[[#This Row],[Most Likely]]*Table3[[#This Row],[% Specific Cause]]*Table3[[#This Row],[% Generic Cause]]</f>
        <v>0.69804777216352787</v>
      </c>
      <c r="M194" s="44">
        <v>0</v>
      </c>
      <c r="N194" s="29"/>
    </row>
    <row r="195" spans="1:14" x14ac:dyDescent="0.35">
      <c r="A195" t="s">
        <v>434</v>
      </c>
      <c r="B195">
        <v>30</v>
      </c>
      <c r="C195" s="44">
        <v>1.3780431786862656E-2</v>
      </c>
      <c r="D195" t="s">
        <v>279</v>
      </c>
      <c r="E195" t="s">
        <v>222</v>
      </c>
      <c r="F195" s="44">
        <v>6.6666666666666666E-2</v>
      </c>
      <c r="G195">
        <v>2</v>
      </c>
      <c r="H195" s="29">
        <v>876.42</v>
      </c>
      <c r="I195" s="29">
        <v>1875.71</v>
      </c>
      <c r="J195" s="29">
        <v>2875</v>
      </c>
      <c r="K195" s="29">
        <f>Table3[[#This Row],[Most Likely]]*Table3[[#This Row],[% Specific Cause]]*Table3[[#This Row],[% Generic Cause]]</f>
        <v>1.7232062471290768</v>
      </c>
      <c r="M195" s="44">
        <v>0</v>
      </c>
      <c r="N195" s="29"/>
    </row>
    <row r="196" spans="1:14" x14ac:dyDescent="0.35">
      <c r="A196" t="s">
        <v>434</v>
      </c>
      <c r="B196">
        <v>30</v>
      </c>
      <c r="C196" s="44">
        <v>1.3780431786862656E-2</v>
      </c>
      <c r="D196" t="s">
        <v>279</v>
      </c>
      <c r="E196" t="s">
        <v>105</v>
      </c>
      <c r="F196" s="44">
        <v>0.16666666666666666</v>
      </c>
      <c r="G196">
        <v>5</v>
      </c>
      <c r="H196" s="29">
        <v>0</v>
      </c>
      <c r="I196" s="29">
        <v>35785.118000000002</v>
      </c>
      <c r="J196" s="29">
        <v>125390.84</v>
      </c>
      <c r="K196" s="29">
        <f>Table3[[#This Row],[Most Likely]]*Table3[[#This Row],[% Specific Cause]]*Table3[[#This Row],[% Generic Cause]]</f>
        <v>82.189062930638499</v>
      </c>
      <c r="M196" s="44">
        <v>0.2</v>
      </c>
      <c r="N196" s="29"/>
    </row>
    <row r="197" spans="1:14" x14ac:dyDescent="0.35">
      <c r="A197" t="s">
        <v>434</v>
      </c>
      <c r="B197">
        <v>30</v>
      </c>
      <c r="C197" s="44">
        <v>1.3780431786862656E-2</v>
      </c>
      <c r="D197" t="s">
        <v>279</v>
      </c>
      <c r="E197" t="s">
        <v>107</v>
      </c>
      <c r="F197" s="44">
        <v>3.3333333333333333E-2</v>
      </c>
      <c r="G197">
        <v>1</v>
      </c>
      <c r="H197" s="29">
        <v>15895</v>
      </c>
      <c r="I197" s="29">
        <v>15895</v>
      </c>
      <c r="J197" s="29">
        <v>15895</v>
      </c>
      <c r="K197" s="29">
        <f>Table3[[#This Row],[Most Likely]]*Table3[[#This Row],[% Specific Cause]]*Table3[[#This Row],[% Generic Cause]]</f>
        <v>7.3013321084060641</v>
      </c>
      <c r="M197" s="44">
        <v>1</v>
      </c>
      <c r="N197" s="29"/>
    </row>
    <row r="198" spans="1:14" x14ac:dyDescent="0.35">
      <c r="A198" t="s">
        <v>434</v>
      </c>
      <c r="B198">
        <v>30</v>
      </c>
      <c r="C198" s="44">
        <v>1.3780431786862656E-2</v>
      </c>
      <c r="D198" t="s">
        <v>279</v>
      </c>
      <c r="E198" t="s">
        <v>223</v>
      </c>
      <c r="F198" s="44">
        <v>0.1</v>
      </c>
      <c r="G198">
        <v>3</v>
      </c>
      <c r="H198" s="29">
        <v>580.05999999999995</v>
      </c>
      <c r="I198" s="29">
        <v>3903.6766666666667</v>
      </c>
      <c r="J198" s="29">
        <v>7533.01</v>
      </c>
      <c r="K198" s="29">
        <f>Table3[[#This Row],[Most Likely]]*Table3[[#This Row],[% Specific Cause]]*Table3[[#This Row],[% Generic Cause]]</f>
        <v>5.3794350022967397</v>
      </c>
      <c r="M198" s="44">
        <v>0</v>
      </c>
      <c r="N198" s="29"/>
    </row>
    <row r="199" spans="1:14" x14ac:dyDescent="0.35">
      <c r="A199" t="s">
        <v>434</v>
      </c>
      <c r="B199">
        <v>30</v>
      </c>
      <c r="C199" s="44">
        <v>1.3780431786862656E-2</v>
      </c>
      <c r="D199" t="s">
        <v>279</v>
      </c>
      <c r="E199" t="s">
        <v>109</v>
      </c>
      <c r="F199" s="44">
        <v>0.6</v>
      </c>
      <c r="G199">
        <v>18</v>
      </c>
      <c r="H199" s="29">
        <v>-22500</v>
      </c>
      <c r="I199" s="29">
        <v>6740.2977777777778</v>
      </c>
      <c r="J199" s="29">
        <v>53088</v>
      </c>
      <c r="K199" s="29">
        <f>Table3[[#This Row],[Most Likely]]*Table3[[#This Row],[% Specific Cause]]*Table3[[#This Row],[% Generic Cause]]</f>
        <v>55.730528249885168</v>
      </c>
      <c r="M199" s="44">
        <v>0</v>
      </c>
      <c r="N199" s="29"/>
    </row>
    <row r="200" spans="1:14" x14ac:dyDescent="0.35">
      <c r="A200" t="s">
        <v>434</v>
      </c>
      <c r="B200">
        <v>30</v>
      </c>
      <c r="C200" s="44">
        <v>1.3780431786862656E-2</v>
      </c>
      <c r="D200" t="s">
        <v>279</v>
      </c>
      <c r="E200" t="s">
        <v>110</v>
      </c>
      <c r="F200" s="44">
        <v>3.3333333333333333E-2</v>
      </c>
      <c r="G200">
        <v>1</v>
      </c>
      <c r="H200" s="29">
        <v>18992.48</v>
      </c>
      <c r="I200" s="29">
        <v>18992.48</v>
      </c>
      <c r="J200" s="29">
        <v>18992.48</v>
      </c>
      <c r="K200" s="29">
        <f>Table3[[#This Row],[Most Likely]]*Table3[[#This Row],[% Specific Cause]]*Table3[[#This Row],[% Generic Cause]]</f>
        <v>8.724152503445108</v>
      </c>
      <c r="M200" s="44">
        <v>0</v>
      </c>
      <c r="N200" s="29"/>
    </row>
    <row r="201" spans="1:14" x14ac:dyDescent="0.35">
      <c r="A201" t="s">
        <v>434</v>
      </c>
      <c r="B201">
        <v>20</v>
      </c>
      <c r="C201" s="44">
        <v>9.1869545245751028E-3</v>
      </c>
      <c r="D201" t="s">
        <v>282</v>
      </c>
      <c r="E201" t="s">
        <v>225</v>
      </c>
      <c r="F201" s="44">
        <v>0.3</v>
      </c>
      <c r="G201">
        <v>6</v>
      </c>
      <c r="H201" s="29">
        <v>1500</v>
      </c>
      <c r="I201" s="29">
        <v>20052.080000000002</v>
      </c>
      <c r="J201" s="29">
        <v>63140.24</v>
      </c>
      <c r="K201" s="29">
        <f>Table3[[#This Row],[Most Likely]]*Table3[[#This Row],[% Specific Cause]]*Table3[[#This Row],[% Generic Cause]]</f>
        <v>55.265264124942583</v>
      </c>
      <c r="M201" s="44">
        <v>0</v>
      </c>
      <c r="N201" s="29"/>
    </row>
    <row r="202" spans="1:14" x14ac:dyDescent="0.35">
      <c r="A202" t="s">
        <v>434</v>
      </c>
      <c r="B202">
        <v>20</v>
      </c>
      <c r="C202" s="44">
        <v>9.1869545245751028E-3</v>
      </c>
      <c r="D202" t="s">
        <v>282</v>
      </c>
      <c r="E202" t="s">
        <v>226</v>
      </c>
      <c r="F202" s="44">
        <v>0.25</v>
      </c>
      <c r="G202">
        <v>5</v>
      </c>
      <c r="H202" s="29">
        <v>400</v>
      </c>
      <c r="I202" s="29">
        <v>1069.0239999999999</v>
      </c>
      <c r="J202" s="29">
        <v>1875.12</v>
      </c>
      <c r="K202" s="29">
        <f>Table3[[#This Row],[Most Likely]]*Table3[[#This Row],[% Specific Cause]]*Table3[[#This Row],[% Generic Cause]]</f>
        <v>2.4552687184198434</v>
      </c>
      <c r="M202" s="44">
        <v>0</v>
      </c>
      <c r="N202" s="29"/>
    </row>
    <row r="203" spans="1:14" x14ac:dyDescent="0.35">
      <c r="A203" t="s">
        <v>434</v>
      </c>
      <c r="B203">
        <v>20</v>
      </c>
      <c r="C203" s="44">
        <v>9.1869545245751028E-3</v>
      </c>
      <c r="D203" t="s">
        <v>282</v>
      </c>
      <c r="E203" t="s">
        <v>227</v>
      </c>
      <c r="F203" s="44">
        <v>0.45</v>
      </c>
      <c r="G203">
        <v>9</v>
      </c>
      <c r="H203" s="29">
        <v>900</v>
      </c>
      <c r="I203" s="29">
        <v>37691.162222222221</v>
      </c>
      <c r="J203" s="29">
        <v>212548.82</v>
      </c>
      <c r="K203" s="29">
        <f>Table3[[#This Row],[Most Likely]]*Table3[[#This Row],[% Specific Cause]]*Table3[[#This Row],[% Generic Cause]]</f>
        <v>155.8201469912724</v>
      </c>
      <c r="M203" s="44">
        <v>0</v>
      </c>
      <c r="N203" s="29"/>
    </row>
    <row r="204" spans="1:14" x14ac:dyDescent="0.35">
      <c r="A204" t="s">
        <v>434</v>
      </c>
      <c r="B204">
        <v>16</v>
      </c>
      <c r="C204" s="44">
        <v>7.3495636196600827E-3</v>
      </c>
      <c r="D204" t="s">
        <v>256</v>
      </c>
      <c r="E204" t="s">
        <v>229</v>
      </c>
      <c r="F204" s="44">
        <v>0.125</v>
      </c>
      <c r="G204">
        <v>2</v>
      </c>
      <c r="H204" s="29">
        <v>-6797.71</v>
      </c>
      <c r="I204" s="29">
        <v>863.0949999999998</v>
      </c>
      <c r="J204" s="29">
        <v>8523.9</v>
      </c>
      <c r="K204" s="29">
        <f>Table3[[#This Row],[Most Likely]]*Table3[[#This Row],[% Specific Cause]]*Table3[[#This Row],[% Generic Cause]]</f>
        <v>0.79292145153881466</v>
      </c>
      <c r="M204" s="44">
        <v>0</v>
      </c>
      <c r="N204" s="29"/>
    </row>
    <row r="205" spans="1:14" x14ac:dyDescent="0.35">
      <c r="A205" t="s">
        <v>434</v>
      </c>
      <c r="B205">
        <v>16</v>
      </c>
      <c r="C205" s="44">
        <v>7.3495636196600827E-3</v>
      </c>
      <c r="D205" t="s">
        <v>256</v>
      </c>
      <c r="E205" t="s">
        <v>135</v>
      </c>
      <c r="F205" s="44">
        <v>0.125</v>
      </c>
      <c r="G205">
        <v>2</v>
      </c>
      <c r="H205" s="29">
        <v>0</v>
      </c>
      <c r="I205" s="29">
        <v>0</v>
      </c>
      <c r="J205" s="29">
        <v>0</v>
      </c>
      <c r="K205" s="29">
        <f>Table3[[#This Row],[Most Likely]]*Table3[[#This Row],[% Specific Cause]]*Table3[[#This Row],[% Generic Cause]]</f>
        <v>0</v>
      </c>
      <c r="M205" s="44">
        <v>0</v>
      </c>
      <c r="N205" s="29"/>
    </row>
    <row r="206" spans="1:14" x14ac:dyDescent="0.35">
      <c r="A206" t="s">
        <v>434</v>
      </c>
      <c r="B206">
        <v>16</v>
      </c>
      <c r="C206" s="44">
        <v>7.3495636196600827E-3</v>
      </c>
      <c r="D206" t="s">
        <v>256</v>
      </c>
      <c r="E206" t="s">
        <v>230</v>
      </c>
      <c r="F206" s="44">
        <v>0.1875</v>
      </c>
      <c r="G206">
        <v>3</v>
      </c>
      <c r="H206" s="29">
        <v>302.60000000000002</v>
      </c>
      <c r="I206" s="29">
        <v>4370.7733333333335</v>
      </c>
      <c r="J206" s="29">
        <v>10279.719999999999</v>
      </c>
      <c r="K206" s="29">
        <f>Table3[[#This Row],[Most Likely]]*Table3[[#This Row],[% Specific Cause]]*Table3[[#This Row],[% Generic Cause]]</f>
        <v>6.0231143775838305</v>
      </c>
      <c r="M206" s="44">
        <v>0</v>
      </c>
      <c r="N206" s="29"/>
    </row>
    <row r="207" spans="1:14" x14ac:dyDescent="0.35">
      <c r="A207" t="s">
        <v>434</v>
      </c>
      <c r="B207">
        <v>16</v>
      </c>
      <c r="C207" s="44">
        <v>7.3495636196600827E-3</v>
      </c>
      <c r="D207" t="s">
        <v>256</v>
      </c>
      <c r="E207" t="s">
        <v>231</v>
      </c>
      <c r="F207" s="44">
        <v>6.25E-2</v>
      </c>
      <c r="G207">
        <v>1</v>
      </c>
      <c r="H207" s="29">
        <v>4950</v>
      </c>
      <c r="I207" s="29">
        <v>4950</v>
      </c>
      <c r="J207" s="29">
        <v>4950</v>
      </c>
      <c r="K207" s="29">
        <f>Table3[[#This Row],[Most Likely]]*Table3[[#This Row],[% Specific Cause]]*Table3[[#This Row],[% Generic Cause]]</f>
        <v>2.2737712448323379</v>
      </c>
      <c r="M207" s="44">
        <v>0</v>
      </c>
      <c r="N207" s="29"/>
    </row>
    <row r="208" spans="1:14" x14ac:dyDescent="0.35">
      <c r="A208" t="s">
        <v>434</v>
      </c>
      <c r="B208">
        <v>16</v>
      </c>
      <c r="C208" s="44">
        <v>7.3495636196600827E-3</v>
      </c>
      <c r="D208" t="s">
        <v>256</v>
      </c>
      <c r="E208" t="s">
        <v>232</v>
      </c>
      <c r="F208" s="44">
        <v>0.25</v>
      </c>
      <c r="G208">
        <v>4</v>
      </c>
      <c r="H208" s="29">
        <v>1890.05</v>
      </c>
      <c r="I208" s="29">
        <v>15857.262500000001</v>
      </c>
      <c r="J208" s="29">
        <v>33391</v>
      </c>
      <c r="K208" s="29">
        <f>Table3[[#This Row],[Most Likely]]*Table3[[#This Row],[% Specific Cause]]*Table3[[#This Row],[% Generic Cause]]</f>
        <v>29.135989894350026</v>
      </c>
      <c r="M208" s="44">
        <v>0</v>
      </c>
      <c r="N208" s="29"/>
    </row>
    <row r="209" spans="1:14" x14ac:dyDescent="0.35">
      <c r="A209" t="s">
        <v>434</v>
      </c>
      <c r="B209">
        <v>16</v>
      </c>
      <c r="C209" s="44">
        <v>7.3495636196600827E-3</v>
      </c>
      <c r="D209" t="s">
        <v>256</v>
      </c>
      <c r="E209" t="s">
        <v>233</v>
      </c>
      <c r="F209" s="44">
        <v>0.125</v>
      </c>
      <c r="G209">
        <v>2</v>
      </c>
      <c r="H209" s="29">
        <v>230</v>
      </c>
      <c r="I209" s="29">
        <v>7754.375</v>
      </c>
      <c r="J209" s="29">
        <v>15278.75</v>
      </c>
      <c r="K209" s="29">
        <f>Table3[[#This Row],[Most Likely]]*Table3[[#This Row],[% Specific Cause]]*Table3[[#This Row],[% Generic Cause]]</f>
        <v>7.1239090491502068</v>
      </c>
      <c r="M209" s="44">
        <v>0</v>
      </c>
      <c r="N209" s="29"/>
    </row>
    <row r="210" spans="1:14" x14ac:dyDescent="0.35">
      <c r="A210" t="s">
        <v>434</v>
      </c>
      <c r="B210">
        <v>16</v>
      </c>
      <c r="C210" s="44">
        <v>7.3495636196600827E-3</v>
      </c>
      <c r="D210" t="s">
        <v>256</v>
      </c>
      <c r="E210" t="s">
        <v>234</v>
      </c>
      <c r="F210" s="44">
        <v>0.125</v>
      </c>
      <c r="G210">
        <v>2</v>
      </c>
      <c r="H210" s="29">
        <v>2565</v>
      </c>
      <c r="I210" s="29">
        <v>30303.32</v>
      </c>
      <c r="J210" s="29">
        <v>58041.64</v>
      </c>
      <c r="K210" s="29">
        <f>Table3[[#This Row],[Most Likely]]*Table3[[#This Row],[% Specific Cause]]*Table3[[#This Row],[% Generic Cause]]</f>
        <v>27.839522278364722</v>
      </c>
      <c r="M210" s="44">
        <v>0</v>
      </c>
      <c r="N210" s="29"/>
    </row>
  </sheetData>
  <mergeCells count="2">
    <mergeCell ref="H1:K1"/>
    <mergeCell ref="L1:O1"/>
  </mergeCell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0"/>
  <sheetViews>
    <sheetView zoomScale="70" zoomScaleNormal="70" workbookViewId="0">
      <pane ySplit="2" topLeftCell="A55" activePane="bottomLeft" state="frozen"/>
      <selection pane="bottomLeft" activeCell="B86" sqref="B86"/>
    </sheetView>
  </sheetViews>
  <sheetFormatPr defaultRowHeight="14.5" x14ac:dyDescent="0.35"/>
  <cols>
    <col min="1" max="1" width="38" style="26" customWidth="1"/>
    <col min="2" max="2" width="61.81640625" bestFit="1" customWidth="1"/>
    <col min="3" max="3" width="16" style="27" customWidth="1"/>
    <col min="4" max="4" width="18.26953125" style="28" customWidth="1"/>
    <col min="5" max="5" width="8.81640625" style="27"/>
    <col min="6" max="6" width="8.81640625" style="28"/>
    <col min="7" max="7" width="22.7265625" style="28" bestFit="1" customWidth="1"/>
    <col min="8" max="8" width="22.7265625" style="29" bestFit="1" customWidth="1"/>
    <col min="9" max="9" width="28.26953125" style="27" bestFit="1" customWidth="1"/>
    <col min="10" max="10" width="29" bestFit="1" customWidth="1"/>
    <col min="12" max="12" width="94.453125" bestFit="1" customWidth="1"/>
    <col min="13" max="13" width="19.1796875" bestFit="1" customWidth="1"/>
    <col min="18" max="18" width="69.1796875" bestFit="1" customWidth="1"/>
    <col min="19" max="19" width="30.7265625" customWidth="1"/>
    <col min="20" max="20" width="20.7265625" customWidth="1"/>
    <col min="21" max="21" width="17.453125" bestFit="1" customWidth="1"/>
    <col min="22" max="22" width="10.7265625" customWidth="1"/>
    <col min="23" max="23" width="14.54296875" customWidth="1"/>
    <col min="24" max="25" width="12" bestFit="1" customWidth="1"/>
    <col min="26" max="26" width="10.81640625" customWidth="1"/>
    <col min="27" max="27" width="24.54296875" bestFit="1" customWidth="1"/>
    <col min="28" max="29" width="12" bestFit="1" customWidth="1"/>
    <col min="30" max="30" width="19.7265625" customWidth="1"/>
    <col min="31" max="31" width="10.1796875" customWidth="1"/>
    <col min="32" max="32" width="14.453125" bestFit="1" customWidth="1"/>
  </cols>
  <sheetData>
    <row r="1" spans="1:32" ht="61.9" customHeight="1" thickBot="1" x14ac:dyDescent="0.4">
      <c r="A1" s="79" t="s">
        <v>235</v>
      </c>
      <c r="B1" s="79"/>
      <c r="C1" s="79"/>
      <c r="D1" s="79"/>
      <c r="E1" s="79"/>
      <c r="F1" s="79"/>
      <c r="G1" s="79"/>
      <c r="H1" s="79"/>
      <c r="I1" s="79"/>
      <c r="J1" s="79"/>
      <c r="L1" s="80" t="s">
        <v>236</v>
      </c>
      <c r="M1" s="81"/>
      <c r="N1" s="82"/>
      <c r="R1" s="83" t="s">
        <v>237</v>
      </c>
      <c r="S1" s="84"/>
      <c r="T1" s="84"/>
      <c r="U1" s="84"/>
      <c r="V1" s="84"/>
      <c r="W1" s="84"/>
      <c r="X1" s="84"/>
      <c r="Y1" s="84"/>
      <c r="Z1" s="84"/>
      <c r="AA1" s="84"/>
      <c r="AB1" s="84"/>
      <c r="AC1" s="84"/>
      <c r="AD1" s="84"/>
      <c r="AE1" s="84"/>
      <c r="AF1" s="84"/>
    </row>
    <row r="2" spans="1:32" x14ac:dyDescent="0.35">
      <c r="A2" s="3" t="s">
        <v>238</v>
      </c>
      <c r="B2" s="3" t="s">
        <v>239</v>
      </c>
      <c r="C2" s="3" t="s">
        <v>240</v>
      </c>
      <c r="D2" s="3" t="s">
        <v>241</v>
      </c>
      <c r="E2" s="3" t="s">
        <v>242</v>
      </c>
      <c r="F2" s="3" t="s">
        <v>243</v>
      </c>
      <c r="G2" s="4" t="s">
        <v>244</v>
      </c>
      <c r="H2" s="4" t="s">
        <v>245</v>
      </c>
      <c r="I2" s="3" t="s">
        <v>246</v>
      </c>
      <c r="J2" s="3" t="s">
        <v>247</v>
      </c>
      <c r="L2" s="5" t="s">
        <v>238</v>
      </c>
      <c r="M2" s="5" t="s">
        <v>248</v>
      </c>
      <c r="N2" s="5" t="s">
        <v>243</v>
      </c>
      <c r="R2" s="6" t="s">
        <v>249</v>
      </c>
      <c r="S2" s="7" t="s">
        <v>250</v>
      </c>
      <c r="T2" s="7" t="s">
        <v>251</v>
      </c>
      <c r="U2" s="7" t="s">
        <v>252</v>
      </c>
      <c r="V2" s="7" t="s">
        <v>253</v>
      </c>
      <c r="W2" s="7" t="s">
        <v>254</v>
      </c>
      <c r="X2" s="7" t="s">
        <v>255</v>
      </c>
      <c r="Y2" s="7" t="s">
        <v>256</v>
      </c>
      <c r="Z2" s="7" t="s">
        <v>257</v>
      </c>
      <c r="AA2" s="7" t="s">
        <v>258</v>
      </c>
      <c r="AB2" s="7" t="s">
        <v>259</v>
      </c>
      <c r="AC2" s="7" t="s">
        <v>260</v>
      </c>
      <c r="AD2" s="7" t="s">
        <v>261</v>
      </c>
      <c r="AE2" s="7" t="s">
        <v>262</v>
      </c>
      <c r="AF2" s="8" t="s">
        <v>263</v>
      </c>
    </row>
    <row r="3" spans="1:32" x14ac:dyDescent="0.35">
      <c r="A3" s="85" t="s">
        <v>264</v>
      </c>
      <c r="B3" s="9" t="s">
        <v>28</v>
      </c>
      <c r="C3" s="10">
        <v>12</v>
      </c>
      <c r="D3" s="11">
        <v>4.6511627906976744E-2</v>
      </c>
      <c r="E3" s="86">
        <v>258</v>
      </c>
      <c r="F3" s="87">
        <v>0.16165413533834586</v>
      </c>
      <c r="G3" s="88">
        <v>64426.238961038965</v>
      </c>
      <c r="H3" s="88">
        <f>G3*F3</f>
        <v>10414.767952348404</v>
      </c>
      <c r="I3" s="89">
        <v>53.633663366336634</v>
      </c>
      <c r="J3" s="89">
        <f>F3*I3</f>
        <v>8.6701034765130647</v>
      </c>
      <c r="L3" s="9" t="s">
        <v>264</v>
      </c>
      <c r="M3" s="10">
        <v>258</v>
      </c>
      <c r="N3" s="11">
        <v>0.16165413533834586</v>
      </c>
      <c r="R3" s="14" t="s">
        <v>265</v>
      </c>
      <c r="S3" s="11">
        <v>0</v>
      </c>
      <c r="T3" s="11">
        <v>2.8571428571428571E-2</v>
      </c>
      <c r="U3" s="11">
        <v>1.1764705882352941E-2</v>
      </c>
      <c r="V3" s="11">
        <v>0</v>
      </c>
      <c r="W3" s="11">
        <v>2.7027027027027029E-2</v>
      </c>
      <c r="X3" s="11">
        <v>2.185792349726776E-2</v>
      </c>
      <c r="Y3" s="11">
        <v>0</v>
      </c>
      <c r="Z3" s="11">
        <v>0.1</v>
      </c>
      <c r="AA3" s="11">
        <v>0</v>
      </c>
      <c r="AB3" s="11">
        <v>0</v>
      </c>
      <c r="AC3" s="11">
        <v>2.0348837209302327E-2</v>
      </c>
      <c r="AD3" s="11">
        <v>0</v>
      </c>
      <c r="AE3" s="11">
        <v>2.4590163934426229E-2</v>
      </c>
      <c r="AF3" s="11">
        <v>2.1303258145363407E-2</v>
      </c>
    </row>
    <row r="4" spans="1:32" x14ac:dyDescent="0.35">
      <c r="A4" s="85"/>
      <c r="B4" s="9" t="s">
        <v>29</v>
      </c>
      <c r="C4" s="10">
        <v>71</v>
      </c>
      <c r="D4" s="11">
        <v>0.27519379844961239</v>
      </c>
      <c r="E4" s="86"/>
      <c r="F4" s="87"/>
      <c r="G4" s="88"/>
      <c r="H4" s="88"/>
      <c r="I4" s="89"/>
      <c r="J4" s="89"/>
      <c r="L4" s="9" t="s">
        <v>266</v>
      </c>
      <c r="M4" s="10">
        <v>235</v>
      </c>
      <c r="N4" s="11">
        <v>0.14724310776942356</v>
      </c>
      <c r="R4" s="14" t="s">
        <v>267</v>
      </c>
      <c r="S4" s="11">
        <v>9.5238095238095233E-2</v>
      </c>
      <c r="T4" s="11">
        <v>2.8571428571428571E-2</v>
      </c>
      <c r="U4" s="11">
        <v>7.5294117647058817E-2</v>
      </c>
      <c r="V4" s="11">
        <v>0</v>
      </c>
      <c r="W4" s="11">
        <v>5.4054054054054057E-2</v>
      </c>
      <c r="X4" s="11">
        <v>7.1038251366120214E-2</v>
      </c>
      <c r="Y4" s="11">
        <v>3.7735849056603772E-2</v>
      </c>
      <c r="Z4" s="11">
        <v>7.1428571428571425E-2</v>
      </c>
      <c r="AA4" s="11">
        <v>0</v>
      </c>
      <c r="AB4" s="11">
        <v>2.7027027027027029E-2</v>
      </c>
      <c r="AC4" s="11">
        <v>6.3953488372093026E-2</v>
      </c>
      <c r="AD4" s="11">
        <v>6.6666666666666666E-2</v>
      </c>
      <c r="AE4" s="11">
        <v>2.8688524590163935E-2</v>
      </c>
      <c r="AF4" s="11">
        <v>5.889724310776942E-2</v>
      </c>
    </row>
    <row r="5" spans="1:32" x14ac:dyDescent="0.35">
      <c r="A5" s="85"/>
      <c r="B5" s="9" t="s">
        <v>30</v>
      </c>
      <c r="C5" s="10">
        <v>172</v>
      </c>
      <c r="D5" s="11">
        <v>0.66666666666666663</v>
      </c>
      <c r="E5" s="86"/>
      <c r="F5" s="87"/>
      <c r="G5" s="88"/>
      <c r="H5" s="88"/>
      <c r="I5" s="89"/>
      <c r="J5" s="89"/>
      <c r="L5" s="9" t="s">
        <v>268</v>
      </c>
      <c r="M5" s="10">
        <v>141</v>
      </c>
      <c r="N5" s="11">
        <v>8.834586466165413E-2</v>
      </c>
      <c r="R5" s="14" t="s">
        <v>269</v>
      </c>
      <c r="S5" s="11">
        <v>0.14285714285714285</v>
      </c>
      <c r="T5" s="11">
        <v>5.7142857142857141E-2</v>
      </c>
      <c r="U5" s="11">
        <v>5.8823529411764705E-2</v>
      </c>
      <c r="V5" s="11">
        <v>0.14285714285714285</v>
      </c>
      <c r="W5" s="11">
        <v>3.3783783783783786E-2</v>
      </c>
      <c r="X5" s="11">
        <v>7.1038251366120214E-2</v>
      </c>
      <c r="Y5" s="11">
        <v>7.5471698113207544E-2</v>
      </c>
      <c r="Z5" s="11">
        <v>8.5714285714285715E-2</v>
      </c>
      <c r="AA5" s="11">
        <v>0</v>
      </c>
      <c r="AB5" s="11">
        <v>0.13513513513513514</v>
      </c>
      <c r="AC5" s="11">
        <v>0.11337209302325581</v>
      </c>
      <c r="AD5" s="11">
        <v>0.26666666666666666</v>
      </c>
      <c r="AE5" s="11">
        <v>7.7868852459016397E-2</v>
      </c>
      <c r="AF5" s="11">
        <v>7.9573934837092727E-2</v>
      </c>
    </row>
    <row r="6" spans="1:32" x14ac:dyDescent="0.35">
      <c r="A6" s="85"/>
      <c r="B6" s="9" t="s">
        <v>31</v>
      </c>
      <c r="C6" s="10">
        <v>3</v>
      </c>
      <c r="D6" s="11">
        <v>1.1627906976744186E-2</v>
      </c>
      <c r="E6" s="86"/>
      <c r="F6" s="87"/>
      <c r="G6" s="88"/>
      <c r="H6" s="88"/>
      <c r="I6" s="89"/>
      <c r="J6" s="89"/>
      <c r="L6" s="9" t="s">
        <v>270</v>
      </c>
      <c r="M6" s="10">
        <v>141</v>
      </c>
      <c r="N6" s="11">
        <v>8.834586466165413E-2</v>
      </c>
      <c r="R6" s="14" t="s">
        <v>271</v>
      </c>
      <c r="S6" s="11">
        <v>4.7619047619047616E-2</v>
      </c>
      <c r="T6" s="11">
        <v>0.11428571428571428</v>
      </c>
      <c r="U6" s="11">
        <v>4.4705882352941179E-2</v>
      </c>
      <c r="V6" s="11">
        <v>7.1428571428571425E-2</v>
      </c>
      <c r="W6" s="11">
        <v>2.0270270270270271E-2</v>
      </c>
      <c r="X6" s="11">
        <v>3.825136612021858E-2</v>
      </c>
      <c r="Y6" s="11">
        <v>7.5471698113207544E-2</v>
      </c>
      <c r="Z6" s="11">
        <v>1.4285714285714285E-2</v>
      </c>
      <c r="AA6" s="11">
        <v>0</v>
      </c>
      <c r="AB6" s="11">
        <v>0</v>
      </c>
      <c r="AC6" s="11">
        <v>2.0348837209302327E-2</v>
      </c>
      <c r="AD6" s="11">
        <v>0</v>
      </c>
      <c r="AE6" s="11">
        <v>3.2786885245901641E-2</v>
      </c>
      <c r="AF6" s="11">
        <v>3.4461152882205512E-2</v>
      </c>
    </row>
    <row r="7" spans="1:32" x14ac:dyDescent="0.35">
      <c r="A7" s="90" t="s">
        <v>266</v>
      </c>
      <c r="B7" s="16" t="s">
        <v>33</v>
      </c>
      <c r="C7" s="17">
        <v>72</v>
      </c>
      <c r="D7" s="18">
        <v>0.30638297872340425</v>
      </c>
      <c r="E7" s="91">
        <v>235</v>
      </c>
      <c r="F7" s="92">
        <v>0.14724310776942356</v>
      </c>
      <c r="G7" s="88">
        <v>165812.26020000002</v>
      </c>
      <c r="H7" s="88">
        <v>24414.712498120305</v>
      </c>
      <c r="I7" s="89">
        <v>95.555023923444978</v>
      </c>
      <c r="J7" s="89">
        <f>F7*I7</f>
        <v>14.069818685469656</v>
      </c>
      <c r="L7" s="9" t="s">
        <v>269</v>
      </c>
      <c r="M7" s="10">
        <v>127</v>
      </c>
      <c r="N7" s="11">
        <v>7.9573934837092727E-2</v>
      </c>
      <c r="R7" s="14" t="s">
        <v>264</v>
      </c>
      <c r="S7" s="11">
        <v>0.38095238095238093</v>
      </c>
      <c r="T7" s="11">
        <v>0.2</v>
      </c>
      <c r="U7" s="11">
        <v>0.13882352941176471</v>
      </c>
      <c r="V7" s="11">
        <v>7.1428571428571425E-2</v>
      </c>
      <c r="W7" s="11">
        <v>0.14189189189189189</v>
      </c>
      <c r="X7" s="11">
        <v>0.12568306010928962</v>
      </c>
      <c r="Y7" s="11">
        <v>0.11320754716981132</v>
      </c>
      <c r="Z7" s="11">
        <v>8.5714285714285715E-2</v>
      </c>
      <c r="AA7" s="11">
        <v>0</v>
      </c>
      <c r="AB7" s="11">
        <v>0.21621621621621623</v>
      </c>
      <c r="AC7" s="11">
        <v>0.18313953488372092</v>
      </c>
      <c r="AD7" s="11">
        <v>0</v>
      </c>
      <c r="AE7" s="11">
        <v>0.22950819672131148</v>
      </c>
      <c r="AF7" s="11">
        <v>0.16165413533834586</v>
      </c>
    </row>
    <row r="8" spans="1:32" x14ac:dyDescent="0.35">
      <c r="A8" s="90"/>
      <c r="B8" s="16" t="s">
        <v>34</v>
      </c>
      <c r="C8" s="17">
        <v>163</v>
      </c>
      <c r="D8" s="18">
        <v>0.69361702127659575</v>
      </c>
      <c r="E8" s="91"/>
      <c r="F8" s="92"/>
      <c r="G8" s="88"/>
      <c r="H8" s="88"/>
      <c r="I8" s="89"/>
      <c r="J8" s="89"/>
      <c r="L8" s="9" t="s">
        <v>272</v>
      </c>
      <c r="M8" s="10">
        <v>109</v>
      </c>
      <c r="N8" s="11">
        <v>6.8295739348370924E-2</v>
      </c>
      <c r="R8" s="14" t="s">
        <v>273</v>
      </c>
      <c r="S8" s="11">
        <v>0</v>
      </c>
      <c r="T8" s="11">
        <v>2.8571428571428571E-2</v>
      </c>
      <c r="U8" s="11">
        <v>5.4117647058823527E-2</v>
      </c>
      <c r="V8" s="11">
        <v>7.1428571428571425E-2</v>
      </c>
      <c r="W8" s="11">
        <v>2.0270270270270271E-2</v>
      </c>
      <c r="X8" s="11">
        <v>2.185792349726776E-2</v>
      </c>
      <c r="Y8" s="11">
        <v>3.7735849056603772E-2</v>
      </c>
      <c r="Z8" s="11">
        <v>0</v>
      </c>
      <c r="AA8" s="11">
        <v>0</v>
      </c>
      <c r="AB8" s="11">
        <v>0</v>
      </c>
      <c r="AC8" s="11">
        <v>2.3255813953488372E-2</v>
      </c>
      <c r="AD8" s="11">
        <v>0</v>
      </c>
      <c r="AE8" s="11">
        <v>2.8688524590163935E-2</v>
      </c>
      <c r="AF8" s="11">
        <v>3.0701754385964911E-2</v>
      </c>
    </row>
    <row r="9" spans="1:32" x14ac:dyDescent="0.35">
      <c r="A9" s="85" t="s">
        <v>268</v>
      </c>
      <c r="B9" s="9" t="s">
        <v>36</v>
      </c>
      <c r="C9" s="10">
        <v>2</v>
      </c>
      <c r="D9" s="11">
        <v>1.4184397163120567E-2</v>
      </c>
      <c r="E9" s="86">
        <v>141</v>
      </c>
      <c r="F9" s="87">
        <v>8.834586466165413E-2</v>
      </c>
      <c r="G9" s="88">
        <v>37302.78</v>
      </c>
      <c r="H9" s="88">
        <v>3295.5463533834582</v>
      </c>
      <c r="I9" s="89">
        <v>27.233576642335766</v>
      </c>
      <c r="J9" s="89">
        <f>F9*I9</f>
        <v>2.4059738762965805</v>
      </c>
      <c r="L9" s="9" t="s">
        <v>267</v>
      </c>
      <c r="M9" s="10">
        <v>94</v>
      </c>
      <c r="N9" s="11">
        <v>5.889724310776942E-2</v>
      </c>
      <c r="R9" s="14" t="s">
        <v>274</v>
      </c>
      <c r="S9" s="11">
        <v>4.7619047619047616E-2</v>
      </c>
      <c r="T9" s="11">
        <v>0</v>
      </c>
      <c r="U9" s="11">
        <v>7.2941176470588232E-2</v>
      </c>
      <c r="V9" s="11">
        <v>0</v>
      </c>
      <c r="W9" s="11">
        <v>4.72972972972973E-2</v>
      </c>
      <c r="X9" s="11">
        <v>1.6393442622950821E-2</v>
      </c>
      <c r="Y9" s="11">
        <v>5.6603773584905662E-2</v>
      </c>
      <c r="Z9" s="11">
        <v>0</v>
      </c>
      <c r="AA9" s="11">
        <v>0</v>
      </c>
      <c r="AB9" s="11">
        <v>5.4054054054054057E-2</v>
      </c>
      <c r="AC9" s="11">
        <v>3.7790697674418602E-2</v>
      </c>
      <c r="AD9" s="11">
        <v>6.6666666666666666E-2</v>
      </c>
      <c r="AE9" s="11">
        <v>2.8688524590163935E-2</v>
      </c>
      <c r="AF9" s="11">
        <v>4.2606516290726815E-2</v>
      </c>
    </row>
    <row r="10" spans="1:32" x14ac:dyDescent="0.35">
      <c r="A10" s="85"/>
      <c r="B10" s="9" t="s">
        <v>37</v>
      </c>
      <c r="C10" s="10">
        <v>1</v>
      </c>
      <c r="D10" s="11">
        <v>7.0921985815602835E-3</v>
      </c>
      <c r="E10" s="86"/>
      <c r="F10" s="87"/>
      <c r="G10" s="88"/>
      <c r="H10" s="88"/>
      <c r="I10" s="89"/>
      <c r="J10" s="89"/>
      <c r="L10" s="9" t="s">
        <v>275</v>
      </c>
      <c r="M10" s="10">
        <v>76</v>
      </c>
      <c r="N10" s="11">
        <v>4.7619047619047616E-2</v>
      </c>
      <c r="R10" s="14" t="s">
        <v>266</v>
      </c>
      <c r="S10" s="11">
        <v>4.7619047619047616E-2</v>
      </c>
      <c r="T10" s="11">
        <v>0.22857142857142856</v>
      </c>
      <c r="U10" s="11">
        <v>0.13882352941176471</v>
      </c>
      <c r="V10" s="11">
        <v>7.1428571428571425E-2</v>
      </c>
      <c r="W10" s="11">
        <v>0.17567567567567569</v>
      </c>
      <c r="X10" s="11">
        <v>3.2786885245901641E-2</v>
      </c>
      <c r="Y10" s="11">
        <v>0.13207547169811321</v>
      </c>
      <c r="Z10" s="11">
        <v>0.37142857142857144</v>
      </c>
      <c r="AA10" s="11">
        <v>0.42857142857142855</v>
      </c>
      <c r="AB10" s="11">
        <v>2.7027027027027029E-2</v>
      </c>
      <c r="AC10" s="11">
        <v>0.13372093023255813</v>
      </c>
      <c r="AD10" s="11">
        <v>0.33333333333333331</v>
      </c>
      <c r="AE10" s="11">
        <v>0.18852459016393441</v>
      </c>
      <c r="AF10" s="11">
        <v>0.14724310776942356</v>
      </c>
    </row>
    <row r="11" spans="1:32" x14ac:dyDescent="0.35">
      <c r="A11" s="85"/>
      <c r="B11" s="9" t="s">
        <v>38</v>
      </c>
      <c r="C11" s="10">
        <v>133</v>
      </c>
      <c r="D11" s="11">
        <v>0.94326241134751776</v>
      </c>
      <c r="E11" s="86"/>
      <c r="F11" s="87"/>
      <c r="G11" s="88"/>
      <c r="H11" s="88"/>
      <c r="I11" s="89"/>
      <c r="J11" s="89"/>
      <c r="L11" s="9" t="s">
        <v>276</v>
      </c>
      <c r="M11" s="10">
        <v>75</v>
      </c>
      <c r="N11" s="11">
        <v>4.6992481203007516E-2</v>
      </c>
      <c r="R11" s="14" t="s">
        <v>276</v>
      </c>
      <c r="S11" s="11">
        <v>0</v>
      </c>
      <c r="T11" s="11">
        <v>5.7142857142857141E-2</v>
      </c>
      <c r="U11" s="11">
        <v>2.823529411764706E-2</v>
      </c>
      <c r="V11" s="11">
        <v>7.1428571428571425E-2</v>
      </c>
      <c r="W11" s="11">
        <v>4.0540540540540543E-2</v>
      </c>
      <c r="X11" s="11">
        <v>0.10382513661202186</v>
      </c>
      <c r="Y11" s="11">
        <v>3.7735849056603772E-2</v>
      </c>
      <c r="Z11" s="11">
        <v>2.8571428571428571E-2</v>
      </c>
      <c r="AA11" s="11">
        <v>0</v>
      </c>
      <c r="AB11" s="11">
        <v>2.7027027027027029E-2</v>
      </c>
      <c r="AC11" s="11">
        <v>6.3953488372093026E-2</v>
      </c>
      <c r="AD11" s="11">
        <v>0</v>
      </c>
      <c r="AE11" s="11">
        <v>3.2786885245901641E-2</v>
      </c>
      <c r="AF11" s="11">
        <v>4.6992481203007516E-2</v>
      </c>
    </row>
    <row r="12" spans="1:32" x14ac:dyDescent="0.35">
      <c r="A12" s="85"/>
      <c r="B12" s="9" t="s">
        <v>277</v>
      </c>
      <c r="C12" s="10">
        <v>1</v>
      </c>
      <c r="D12" s="11">
        <v>7.0921985815602835E-3</v>
      </c>
      <c r="E12" s="86"/>
      <c r="F12" s="87"/>
      <c r="G12" s="88"/>
      <c r="H12" s="88"/>
      <c r="I12" s="89"/>
      <c r="J12" s="89"/>
      <c r="L12" s="9" t="s">
        <v>274</v>
      </c>
      <c r="M12" s="10">
        <v>68</v>
      </c>
      <c r="N12" s="11">
        <v>4.2606516290726815E-2</v>
      </c>
      <c r="R12" s="14" t="s">
        <v>268</v>
      </c>
      <c r="S12" s="11">
        <v>9.5238095238095233E-2</v>
      </c>
      <c r="T12" s="11">
        <v>2.8571428571428571E-2</v>
      </c>
      <c r="U12" s="11">
        <v>9.4117647058823528E-2</v>
      </c>
      <c r="V12" s="11">
        <v>0.2857142857142857</v>
      </c>
      <c r="W12" s="11">
        <v>0.12162162162162163</v>
      </c>
      <c r="X12" s="11">
        <v>0.11475409836065574</v>
      </c>
      <c r="Y12" s="11">
        <v>5.6603773584905662E-2</v>
      </c>
      <c r="Z12" s="11">
        <v>0</v>
      </c>
      <c r="AA12" s="11">
        <v>0</v>
      </c>
      <c r="AB12" s="11">
        <v>0.10810810810810811</v>
      </c>
      <c r="AC12" s="11">
        <v>8.7209302325581398E-2</v>
      </c>
      <c r="AD12" s="11">
        <v>6.6666666666666666E-2</v>
      </c>
      <c r="AE12" s="11">
        <v>6.9672131147540978E-2</v>
      </c>
      <c r="AF12" s="11">
        <v>8.834586466165413E-2</v>
      </c>
    </row>
    <row r="13" spans="1:32" x14ac:dyDescent="0.35">
      <c r="A13" s="85"/>
      <c r="B13" s="9" t="s">
        <v>40</v>
      </c>
      <c r="C13" s="10">
        <v>2</v>
      </c>
      <c r="D13" s="11">
        <v>1.4184397163120567E-2</v>
      </c>
      <c r="E13" s="86"/>
      <c r="F13" s="87"/>
      <c r="G13" s="88"/>
      <c r="H13" s="88"/>
      <c r="I13" s="89"/>
      <c r="J13" s="89"/>
      <c r="L13" s="9" t="s">
        <v>271</v>
      </c>
      <c r="M13" s="10">
        <v>55</v>
      </c>
      <c r="N13" s="11">
        <v>3.4461152882205512E-2</v>
      </c>
      <c r="R13" s="14" t="s">
        <v>256</v>
      </c>
      <c r="S13" s="11">
        <v>0</v>
      </c>
      <c r="T13" s="11">
        <v>0</v>
      </c>
      <c r="U13" s="11">
        <v>4.7058823529411761E-3</v>
      </c>
      <c r="V13" s="11">
        <v>0</v>
      </c>
      <c r="W13" s="11">
        <v>0</v>
      </c>
      <c r="X13" s="11">
        <v>0</v>
      </c>
      <c r="Y13" s="11">
        <v>1.8867924528301886E-2</v>
      </c>
      <c r="Z13" s="11">
        <v>4.2857142857142858E-2</v>
      </c>
      <c r="AA13" s="11">
        <v>0</v>
      </c>
      <c r="AB13" s="11">
        <v>0</v>
      </c>
      <c r="AC13" s="11">
        <v>1.4534883720930232E-2</v>
      </c>
      <c r="AD13" s="11">
        <v>0</v>
      </c>
      <c r="AE13" s="11">
        <v>4.0983606557377051E-3</v>
      </c>
      <c r="AF13" s="11">
        <v>7.5187969924812026E-3</v>
      </c>
    </row>
    <row r="14" spans="1:32" x14ac:dyDescent="0.35">
      <c r="A14" s="85"/>
      <c r="B14" s="9" t="s">
        <v>41</v>
      </c>
      <c r="C14" s="10">
        <v>1</v>
      </c>
      <c r="D14" s="11">
        <v>7.0921985815602835E-3</v>
      </c>
      <c r="E14" s="86"/>
      <c r="F14" s="87"/>
      <c r="G14" s="88"/>
      <c r="H14" s="88"/>
      <c r="I14" s="89"/>
      <c r="J14" s="89"/>
      <c r="L14" s="9" t="s">
        <v>273</v>
      </c>
      <c r="M14" s="10">
        <v>49</v>
      </c>
      <c r="N14" s="11">
        <v>3.0701754385964911E-2</v>
      </c>
      <c r="R14" s="14" t="s">
        <v>278</v>
      </c>
      <c r="S14" s="11">
        <v>0</v>
      </c>
      <c r="T14" s="11">
        <v>0</v>
      </c>
      <c r="U14" s="11">
        <v>2.3529411764705882E-2</v>
      </c>
      <c r="V14" s="11">
        <v>0</v>
      </c>
      <c r="W14" s="11">
        <v>0</v>
      </c>
      <c r="X14" s="11">
        <v>5.4644808743169399E-3</v>
      </c>
      <c r="Y14" s="11">
        <v>0</v>
      </c>
      <c r="Z14" s="11">
        <v>0</v>
      </c>
      <c r="AA14" s="11">
        <v>0</v>
      </c>
      <c r="AB14" s="11">
        <v>2.7027027027027029E-2</v>
      </c>
      <c r="AC14" s="11">
        <v>1.1627906976744186E-2</v>
      </c>
      <c r="AD14" s="11">
        <v>0</v>
      </c>
      <c r="AE14" s="11">
        <v>4.0983606557377051E-3</v>
      </c>
      <c r="AF14" s="11">
        <v>1.0651629072681704E-2</v>
      </c>
    </row>
    <row r="15" spans="1:32" x14ac:dyDescent="0.35">
      <c r="A15" s="85"/>
      <c r="B15" s="9" t="s">
        <v>42</v>
      </c>
      <c r="C15" s="10">
        <v>1</v>
      </c>
      <c r="D15" s="11">
        <v>7.0921985815602835E-3</v>
      </c>
      <c r="E15" s="86"/>
      <c r="F15" s="87"/>
      <c r="G15" s="88"/>
      <c r="H15" s="88"/>
      <c r="I15" s="89"/>
      <c r="J15" s="89"/>
      <c r="L15" s="9" t="s">
        <v>279</v>
      </c>
      <c r="M15" s="10">
        <v>48</v>
      </c>
      <c r="N15" s="11">
        <v>3.007518796992481E-2</v>
      </c>
      <c r="R15" s="14" t="s">
        <v>279</v>
      </c>
      <c r="S15" s="11">
        <v>0</v>
      </c>
      <c r="T15" s="11">
        <v>2.8571428571428571E-2</v>
      </c>
      <c r="U15" s="11">
        <v>2.5882352941176471E-2</v>
      </c>
      <c r="V15" s="11">
        <v>7.1428571428571425E-2</v>
      </c>
      <c r="W15" s="11">
        <v>2.0270270270270271E-2</v>
      </c>
      <c r="X15" s="11">
        <v>3.825136612021858E-2</v>
      </c>
      <c r="Y15" s="11">
        <v>5.6603773584905662E-2</v>
      </c>
      <c r="Z15" s="11">
        <v>1.4285714285714285E-2</v>
      </c>
      <c r="AA15" s="11">
        <v>0</v>
      </c>
      <c r="AB15" s="11">
        <v>0.10810810810810811</v>
      </c>
      <c r="AC15" s="11">
        <v>3.4883720930232558E-2</v>
      </c>
      <c r="AD15" s="11">
        <v>0</v>
      </c>
      <c r="AE15" s="11">
        <v>2.0491803278688523E-2</v>
      </c>
      <c r="AF15" s="11">
        <v>3.007518796992481E-2</v>
      </c>
    </row>
    <row r="16" spans="1:32" x14ac:dyDescent="0.35">
      <c r="A16" s="90" t="s">
        <v>280</v>
      </c>
      <c r="B16" s="16" t="s">
        <v>44</v>
      </c>
      <c r="C16" s="17">
        <v>11</v>
      </c>
      <c r="D16" s="18">
        <v>7.8014184397163122E-2</v>
      </c>
      <c r="E16" s="91">
        <v>141</v>
      </c>
      <c r="F16" s="92">
        <v>8.834586466165413E-2</v>
      </c>
      <c r="G16" s="88">
        <v>137963.91533333334</v>
      </c>
      <c r="H16" s="88">
        <v>12188.541392230576</v>
      </c>
      <c r="I16" s="89">
        <v>37.387596899224803</v>
      </c>
      <c r="J16" s="89">
        <v>3.5567846607669611</v>
      </c>
      <c r="L16" s="9" t="s">
        <v>265</v>
      </c>
      <c r="M16" s="10">
        <v>34</v>
      </c>
      <c r="N16" s="11">
        <v>2.1303258145363407E-2</v>
      </c>
      <c r="R16" s="14" t="s">
        <v>272</v>
      </c>
      <c r="S16" s="11">
        <v>4.7619047619047616E-2</v>
      </c>
      <c r="T16" s="11">
        <v>5.7142857142857141E-2</v>
      </c>
      <c r="U16" s="11">
        <v>7.7647058823529416E-2</v>
      </c>
      <c r="V16" s="11">
        <v>0</v>
      </c>
      <c r="W16" s="11">
        <v>0.14189189189189189</v>
      </c>
      <c r="X16" s="11">
        <v>8.1967213114754092E-2</v>
      </c>
      <c r="Y16" s="11">
        <v>0.13207547169811321</v>
      </c>
      <c r="Z16" s="11">
        <v>1.4285714285714285E-2</v>
      </c>
      <c r="AA16" s="11">
        <v>0.14285714285714285</v>
      </c>
      <c r="AB16" s="11">
        <v>8.1081081081081086E-2</v>
      </c>
      <c r="AC16" s="11">
        <v>2.616279069767442E-2</v>
      </c>
      <c r="AD16" s="11">
        <v>0.13333333333333333</v>
      </c>
      <c r="AE16" s="11">
        <v>5.737704918032787E-2</v>
      </c>
      <c r="AF16" s="11">
        <v>6.8295739348370924E-2</v>
      </c>
    </row>
    <row r="17" spans="1:32" x14ac:dyDescent="0.35">
      <c r="A17" s="90"/>
      <c r="B17" s="16" t="s">
        <v>45</v>
      </c>
      <c r="C17" s="17">
        <v>12</v>
      </c>
      <c r="D17" s="18">
        <v>8.5106382978723402E-2</v>
      </c>
      <c r="E17" s="91"/>
      <c r="F17" s="92"/>
      <c r="G17" s="88"/>
      <c r="H17" s="88"/>
      <c r="I17" s="89"/>
      <c r="J17" s="89"/>
      <c r="L17" s="9" t="s">
        <v>281</v>
      </c>
      <c r="M17" s="10">
        <v>33</v>
      </c>
      <c r="N17" s="11">
        <v>2.0676691729323307E-2</v>
      </c>
      <c r="R17" s="14" t="s">
        <v>275</v>
      </c>
      <c r="S17" s="11">
        <v>4.7619047619047616E-2</v>
      </c>
      <c r="T17" s="11">
        <v>0</v>
      </c>
      <c r="U17" s="11">
        <v>2.1176470588235293E-2</v>
      </c>
      <c r="V17" s="11">
        <v>0</v>
      </c>
      <c r="W17" s="11">
        <v>7.4324324324324328E-2</v>
      </c>
      <c r="X17" s="11">
        <v>9.8360655737704916E-2</v>
      </c>
      <c r="Y17" s="11">
        <v>0</v>
      </c>
      <c r="Z17" s="11">
        <v>0.11428571428571428</v>
      </c>
      <c r="AA17" s="11">
        <v>0</v>
      </c>
      <c r="AB17" s="11">
        <v>0</v>
      </c>
      <c r="AC17" s="11">
        <v>3.4883720930232558E-2</v>
      </c>
      <c r="AD17" s="11">
        <v>6.6666666666666666E-2</v>
      </c>
      <c r="AE17" s="11">
        <v>6.5573770491803282E-2</v>
      </c>
      <c r="AF17" s="11">
        <v>4.7619047619047616E-2</v>
      </c>
    </row>
    <row r="18" spans="1:32" x14ac:dyDescent="0.35">
      <c r="A18" s="90"/>
      <c r="B18" s="16" t="s">
        <v>46</v>
      </c>
      <c r="C18" s="17">
        <v>3</v>
      </c>
      <c r="D18" s="18">
        <v>2.1276595744680851E-2</v>
      </c>
      <c r="E18" s="91"/>
      <c r="F18" s="92"/>
      <c r="G18" s="88"/>
      <c r="H18" s="88"/>
      <c r="I18" s="89"/>
      <c r="J18" s="89"/>
      <c r="L18" s="9" t="s">
        <v>282</v>
      </c>
      <c r="M18" s="10">
        <v>24</v>
      </c>
      <c r="N18" s="11">
        <v>1.5037593984962405E-2</v>
      </c>
      <c r="R18" s="14" t="s">
        <v>280</v>
      </c>
      <c r="S18" s="11">
        <v>4.7619047619047616E-2</v>
      </c>
      <c r="T18" s="11">
        <v>8.5714285714285715E-2</v>
      </c>
      <c r="U18" s="11">
        <v>8.4705882352941173E-2</v>
      </c>
      <c r="V18" s="11">
        <v>0.14285714285714285</v>
      </c>
      <c r="W18" s="11">
        <v>6.0810810810810814E-2</v>
      </c>
      <c r="X18" s="11">
        <v>0.13661202185792351</v>
      </c>
      <c r="Y18" s="11">
        <v>5.6603773584905662E-2</v>
      </c>
      <c r="Z18" s="11">
        <v>5.7142857142857141E-2</v>
      </c>
      <c r="AA18" s="11">
        <v>0.42857142857142855</v>
      </c>
      <c r="AB18" s="11">
        <v>8.1081081081081086E-2</v>
      </c>
      <c r="AC18" s="11">
        <v>8.4302325581395346E-2</v>
      </c>
      <c r="AD18" s="11">
        <v>0</v>
      </c>
      <c r="AE18" s="11">
        <v>9.4262295081967207E-2</v>
      </c>
      <c r="AF18" s="11">
        <v>8.834586466165413E-2</v>
      </c>
    </row>
    <row r="19" spans="1:32" x14ac:dyDescent="0.35">
      <c r="A19" s="90"/>
      <c r="B19" s="16" t="s">
        <v>47</v>
      </c>
      <c r="C19" s="17">
        <v>1</v>
      </c>
      <c r="D19" s="18">
        <v>7.0921985815602835E-3</v>
      </c>
      <c r="E19" s="91"/>
      <c r="F19" s="92"/>
      <c r="G19" s="88"/>
      <c r="H19" s="88"/>
      <c r="I19" s="89"/>
      <c r="J19" s="89"/>
      <c r="L19" s="9" t="s">
        <v>278</v>
      </c>
      <c r="M19" s="10">
        <v>17</v>
      </c>
      <c r="N19" s="11">
        <v>1.0651629072681704E-2</v>
      </c>
      <c r="R19" s="14" t="s">
        <v>281</v>
      </c>
      <c r="S19" s="11">
        <v>0</v>
      </c>
      <c r="T19" s="11">
        <v>5.7142857142857141E-2</v>
      </c>
      <c r="U19" s="11">
        <v>1.6470588235294119E-2</v>
      </c>
      <c r="V19" s="11">
        <v>0</v>
      </c>
      <c r="W19" s="11">
        <v>1.3513513513513514E-2</v>
      </c>
      <c r="X19" s="11">
        <v>1.092896174863388E-2</v>
      </c>
      <c r="Y19" s="11">
        <v>0.11320754716981132</v>
      </c>
      <c r="Z19" s="11">
        <v>0</v>
      </c>
      <c r="AA19" s="11">
        <v>0</v>
      </c>
      <c r="AB19" s="11">
        <v>0.10810810810810811</v>
      </c>
      <c r="AC19" s="11">
        <v>2.9069767441860465E-2</v>
      </c>
      <c r="AD19" s="11">
        <v>0</v>
      </c>
      <c r="AE19" s="11">
        <v>0</v>
      </c>
      <c r="AF19" s="11">
        <v>2.0676691729323307E-2</v>
      </c>
    </row>
    <row r="20" spans="1:32" x14ac:dyDescent="0.35">
      <c r="A20" s="90"/>
      <c r="B20" s="16" t="s">
        <v>48</v>
      </c>
      <c r="C20" s="17">
        <v>3</v>
      </c>
      <c r="D20" s="18">
        <v>2.1276595744680851E-2</v>
      </c>
      <c r="E20" s="91"/>
      <c r="F20" s="92"/>
      <c r="G20" s="88"/>
      <c r="H20" s="88"/>
      <c r="I20" s="89"/>
      <c r="J20" s="89"/>
      <c r="L20" s="9" t="s">
        <v>256</v>
      </c>
      <c r="M20" s="10">
        <v>12</v>
      </c>
      <c r="N20" s="11">
        <v>7.5187969924812026E-3</v>
      </c>
      <c r="R20" s="14" t="s">
        <v>282</v>
      </c>
      <c r="S20" s="11">
        <v>0</v>
      </c>
      <c r="T20" s="11">
        <v>0</v>
      </c>
      <c r="U20" s="11">
        <v>2.823529411764706E-2</v>
      </c>
      <c r="V20" s="11">
        <v>0</v>
      </c>
      <c r="W20" s="11">
        <v>6.7567567567567571E-3</v>
      </c>
      <c r="X20" s="11">
        <v>1.092896174863388E-2</v>
      </c>
      <c r="Y20" s="11">
        <v>0</v>
      </c>
      <c r="Z20" s="11">
        <v>0</v>
      </c>
      <c r="AA20" s="11">
        <v>0</v>
      </c>
      <c r="AB20" s="11">
        <v>0</v>
      </c>
      <c r="AC20" s="11">
        <v>1.7441860465116279E-2</v>
      </c>
      <c r="AD20" s="11">
        <v>0</v>
      </c>
      <c r="AE20" s="11">
        <v>1.2295081967213115E-2</v>
      </c>
      <c r="AF20" s="11">
        <v>1.5037593984962405E-2</v>
      </c>
    </row>
    <row r="21" spans="1:32" x14ac:dyDescent="0.35">
      <c r="A21" s="90"/>
      <c r="B21" s="16" t="s">
        <v>49</v>
      </c>
      <c r="C21" s="17">
        <v>42</v>
      </c>
      <c r="D21" s="18">
        <v>0.2978723404255319</v>
      </c>
      <c r="E21" s="91"/>
      <c r="F21" s="92"/>
      <c r="G21" s="88"/>
      <c r="H21" s="88"/>
      <c r="I21" s="89"/>
      <c r="J21" s="89"/>
      <c r="R21" s="19" t="s">
        <v>283</v>
      </c>
      <c r="S21" s="20">
        <v>1</v>
      </c>
      <c r="T21" s="20">
        <v>1</v>
      </c>
      <c r="U21" s="20">
        <v>1</v>
      </c>
      <c r="V21" s="20">
        <v>1</v>
      </c>
      <c r="W21" s="20">
        <v>1</v>
      </c>
      <c r="X21" s="20">
        <v>1</v>
      </c>
      <c r="Y21" s="20">
        <v>1</v>
      </c>
      <c r="Z21" s="20">
        <v>1</v>
      </c>
      <c r="AA21" s="20">
        <v>1</v>
      </c>
      <c r="AB21" s="20">
        <v>1</v>
      </c>
      <c r="AC21" s="20">
        <v>1</v>
      </c>
      <c r="AD21" s="20">
        <v>1</v>
      </c>
      <c r="AE21" s="20">
        <v>1</v>
      </c>
      <c r="AF21" s="20">
        <v>1</v>
      </c>
    </row>
    <row r="22" spans="1:32" x14ac:dyDescent="0.35">
      <c r="A22" s="90"/>
      <c r="B22" s="16" t="s">
        <v>50</v>
      </c>
      <c r="C22" s="17">
        <v>10</v>
      </c>
      <c r="D22" s="18">
        <v>7.0921985815602842E-2</v>
      </c>
      <c r="E22" s="91"/>
      <c r="F22" s="92"/>
      <c r="G22" s="88"/>
      <c r="H22" s="88"/>
      <c r="I22" s="89"/>
      <c r="J22" s="89"/>
    </row>
    <row r="23" spans="1:32" ht="29" x14ac:dyDescent="0.35">
      <c r="A23" s="90"/>
      <c r="B23" s="16" t="s">
        <v>51</v>
      </c>
      <c r="C23" s="17">
        <v>1</v>
      </c>
      <c r="D23" s="18">
        <v>7.0921985815602835E-3</v>
      </c>
      <c r="E23" s="91"/>
      <c r="F23" s="92"/>
      <c r="G23" s="88"/>
      <c r="H23" s="88"/>
      <c r="I23" s="89"/>
      <c r="J23" s="89"/>
      <c r="L23" s="21" t="s">
        <v>284</v>
      </c>
      <c r="M23" s="22" t="s">
        <v>285</v>
      </c>
    </row>
    <row r="24" spans="1:32" x14ac:dyDescent="0.35">
      <c r="A24" s="90"/>
      <c r="B24" s="16" t="s">
        <v>52</v>
      </c>
      <c r="C24" s="17">
        <v>13</v>
      </c>
      <c r="D24" s="18">
        <v>9.2198581560283682E-2</v>
      </c>
      <c r="E24" s="91"/>
      <c r="F24" s="92"/>
      <c r="G24" s="88"/>
      <c r="H24" s="88"/>
      <c r="I24" s="89"/>
      <c r="J24" s="89"/>
      <c r="L24" s="9" t="s">
        <v>286</v>
      </c>
      <c r="M24" s="23">
        <v>0.20930232558139536</v>
      </c>
    </row>
    <row r="25" spans="1:32" x14ac:dyDescent="0.35">
      <c r="A25" s="90"/>
      <c r="B25" s="16" t="s">
        <v>53</v>
      </c>
      <c r="C25" s="17">
        <v>9</v>
      </c>
      <c r="D25" s="18">
        <v>6.3829787234042548E-2</v>
      </c>
      <c r="E25" s="91"/>
      <c r="F25" s="92"/>
      <c r="G25" s="88"/>
      <c r="H25" s="88"/>
      <c r="I25" s="89"/>
      <c r="J25" s="89"/>
      <c r="L25" s="9" t="s">
        <v>287</v>
      </c>
      <c r="M25" s="23">
        <v>0.18217054263565891</v>
      </c>
    </row>
    <row r="26" spans="1:32" x14ac:dyDescent="0.35">
      <c r="A26" s="90"/>
      <c r="B26" s="16" t="s">
        <v>54</v>
      </c>
      <c r="C26" s="17">
        <v>20</v>
      </c>
      <c r="D26" s="18">
        <v>0.14184397163120568</v>
      </c>
      <c r="E26" s="91"/>
      <c r="F26" s="92"/>
      <c r="G26" s="88"/>
      <c r="H26" s="88"/>
      <c r="I26" s="89"/>
      <c r="J26" s="89"/>
      <c r="L26" s="9" t="s">
        <v>288</v>
      </c>
      <c r="M26" s="23">
        <v>0.14728682170542637</v>
      </c>
    </row>
    <row r="27" spans="1:32" x14ac:dyDescent="0.35">
      <c r="A27" s="90"/>
      <c r="B27" s="16" t="s">
        <v>55</v>
      </c>
      <c r="C27" s="17">
        <v>16</v>
      </c>
      <c r="D27" s="18">
        <v>0.11347517730496454</v>
      </c>
      <c r="E27" s="91"/>
      <c r="F27" s="92"/>
      <c r="G27" s="88"/>
      <c r="H27" s="88"/>
      <c r="I27" s="89"/>
      <c r="J27" s="89"/>
      <c r="L27" s="9" t="s">
        <v>289</v>
      </c>
      <c r="M27" s="23">
        <v>0.10465116279069768</v>
      </c>
    </row>
    <row r="28" spans="1:32" x14ac:dyDescent="0.35">
      <c r="A28" s="85" t="s">
        <v>269</v>
      </c>
      <c r="B28" s="9" t="s">
        <v>57</v>
      </c>
      <c r="C28" s="10">
        <v>6</v>
      </c>
      <c r="D28" s="11">
        <v>4.7244094488188976E-2</v>
      </c>
      <c r="E28" s="86">
        <v>127</v>
      </c>
      <c r="F28" s="87">
        <v>7.9573934837092727E-2</v>
      </c>
      <c r="G28" s="88">
        <v>695798.92428571451</v>
      </c>
      <c r="H28" s="88">
        <v>55367.458260830666</v>
      </c>
      <c r="I28" s="89">
        <v>69.204081632653057</v>
      </c>
      <c r="J28" s="89">
        <v>5.0014749262536871</v>
      </c>
      <c r="L28" s="9" t="s">
        <v>290</v>
      </c>
      <c r="M28" s="23">
        <v>7.3643410852713184E-2</v>
      </c>
    </row>
    <row r="29" spans="1:32" x14ac:dyDescent="0.35">
      <c r="A29" s="85"/>
      <c r="B29" s="9" t="s">
        <v>58</v>
      </c>
      <c r="C29" s="10">
        <v>4</v>
      </c>
      <c r="D29" s="11">
        <v>3.1496062992125984E-2</v>
      </c>
      <c r="E29" s="86"/>
      <c r="F29" s="87"/>
      <c r="G29" s="88"/>
      <c r="H29" s="88"/>
      <c r="I29" s="89"/>
      <c r="J29" s="89"/>
      <c r="L29" s="9" t="s">
        <v>291</v>
      </c>
      <c r="M29" s="23">
        <v>5.0387596899224806E-2</v>
      </c>
    </row>
    <row r="30" spans="1:32" x14ac:dyDescent="0.35">
      <c r="A30" s="85"/>
      <c r="B30" s="9" t="s">
        <v>59</v>
      </c>
      <c r="C30" s="10">
        <v>2</v>
      </c>
      <c r="D30" s="11">
        <v>1.5748031496062992E-2</v>
      </c>
      <c r="E30" s="86"/>
      <c r="F30" s="87"/>
      <c r="G30" s="88"/>
      <c r="H30" s="88"/>
      <c r="I30" s="89"/>
      <c r="J30" s="89"/>
      <c r="L30" s="9" t="s">
        <v>292</v>
      </c>
      <c r="M30" s="23">
        <v>3.875968992248062E-2</v>
      </c>
    </row>
    <row r="31" spans="1:32" x14ac:dyDescent="0.35">
      <c r="A31" s="85"/>
      <c r="B31" s="9" t="s">
        <v>60</v>
      </c>
      <c r="C31" s="10">
        <v>9</v>
      </c>
      <c r="D31" s="11">
        <v>7.0866141732283464E-2</v>
      </c>
      <c r="E31" s="86"/>
      <c r="F31" s="87"/>
      <c r="G31" s="88"/>
      <c r="H31" s="88"/>
      <c r="I31" s="89"/>
      <c r="J31" s="89"/>
      <c r="L31" s="9" t="s">
        <v>293</v>
      </c>
      <c r="M31" s="23">
        <v>3.1007751937984496E-2</v>
      </c>
    </row>
    <row r="32" spans="1:32" x14ac:dyDescent="0.35">
      <c r="A32" s="85"/>
      <c r="B32" s="9" t="s">
        <v>61</v>
      </c>
      <c r="C32" s="10">
        <v>49</v>
      </c>
      <c r="D32" s="11">
        <v>0.38582677165354329</v>
      </c>
      <c r="E32" s="86"/>
      <c r="F32" s="87"/>
      <c r="G32" s="88"/>
      <c r="H32" s="88"/>
      <c r="I32" s="89"/>
      <c r="J32" s="89"/>
      <c r="L32" s="9" t="s">
        <v>294</v>
      </c>
      <c r="M32" s="23">
        <v>0.16279069767441867</v>
      </c>
    </row>
    <row r="33" spans="1:18" x14ac:dyDescent="0.35">
      <c r="A33" s="85"/>
      <c r="B33" s="9" t="s">
        <v>62</v>
      </c>
      <c r="C33" s="10">
        <v>23</v>
      </c>
      <c r="D33" s="11">
        <v>0.18110236220472442</v>
      </c>
      <c r="E33" s="86"/>
      <c r="F33" s="87"/>
      <c r="G33" s="88"/>
      <c r="H33" s="88"/>
      <c r="I33" s="89"/>
      <c r="J33" s="89"/>
    </row>
    <row r="34" spans="1:18" x14ac:dyDescent="0.35">
      <c r="A34" s="85"/>
      <c r="B34" s="9" t="s">
        <v>63</v>
      </c>
      <c r="C34" s="10">
        <v>2</v>
      </c>
      <c r="D34" s="11">
        <v>1.5748031496062992E-2</v>
      </c>
      <c r="E34" s="86"/>
      <c r="F34" s="87"/>
      <c r="G34" s="88"/>
      <c r="H34" s="88"/>
      <c r="I34" s="89"/>
      <c r="J34" s="89"/>
    </row>
    <row r="35" spans="1:18" x14ac:dyDescent="0.35">
      <c r="A35" s="85"/>
      <c r="B35" s="9" t="s">
        <v>64</v>
      </c>
      <c r="C35" s="10">
        <v>27</v>
      </c>
      <c r="D35" s="11">
        <v>0.2125984251968504</v>
      </c>
      <c r="E35" s="86"/>
      <c r="F35" s="87"/>
      <c r="G35" s="88"/>
      <c r="H35" s="88"/>
      <c r="I35" s="89"/>
      <c r="J35" s="89"/>
    </row>
    <row r="36" spans="1:18" x14ac:dyDescent="0.35">
      <c r="A36" s="85"/>
      <c r="B36" s="9" t="s">
        <v>65</v>
      </c>
      <c r="C36" s="10">
        <v>5</v>
      </c>
      <c r="D36" s="11">
        <v>3.937007874015748E-2</v>
      </c>
      <c r="E36" s="86"/>
      <c r="F36" s="87"/>
      <c r="G36" s="88"/>
      <c r="H36" s="88"/>
      <c r="I36" s="89"/>
      <c r="J36" s="89"/>
      <c r="R36" s="24"/>
    </row>
    <row r="37" spans="1:18" x14ac:dyDescent="0.35">
      <c r="A37" s="90" t="s">
        <v>272</v>
      </c>
      <c r="B37" s="16" t="s">
        <v>67</v>
      </c>
      <c r="C37" s="17">
        <v>1</v>
      </c>
      <c r="D37" s="18">
        <v>9.1743119266055051E-3</v>
      </c>
      <c r="E37" s="91">
        <v>109</v>
      </c>
      <c r="F37" s="92">
        <v>6.8295739348370924E-2</v>
      </c>
      <c r="G37" s="88">
        <v>2000</v>
      </c>
      <c r="H37" s="88">
        <v>136.59147869674186</v>
      </c>
      <c r="I37" s="89">
        <v>19.165137614678898</v>
      </c>
      <c r="J37" s="89">
        <v>1.540560471976401</v>
      </c>
      <c r="R37" s="24"/>
    </row>
    <row r="38" spans="1:18" x14ac:dyDescent="0.35">
      <c r="A38" s="90"/>
      <c r="B38" s="16" t="s">
        <v>438</v>
      </c>
      <c r="C38" s="17">
        <v>1</v>
      </c>
      <c r="D38" s="18">
        <v>9.1743119266055051E-3</v>
      </c>
      <c r="E38" s="91"/>
      <c r="F38" s="92"/>
      <c r="G38" s="88"/>
      <c r="H38" s="88"/>
      <c r="I38" s="89"/>
      <c r="J38" s="89"/>
      <c r="R38" s="24"/>
    </row>
    <row r="39" spans="1:18" x14ac:dyDescent="0.35">
      <c r="A39" s="90"/>
      <c r="B39" s="16" t="s">
        <v>68</v>
      </c>
      <c r="C39" s="17">
        <v>12</v>
      </c>
      <c r="D39" s="18">
        <v>0.11009174311926606</v>
      </c>
      <c r="E39" s="91"/>
      <c r="F39" s="92"/>
      <c r="G39" s="88"/>
      <c r="H39" s="88"/>
      <c r="I39" s="89"/>
      <c r="J39" s="89"/>
      <c r="R39" s="24"/>
    </row>
    <row r="40" spans="1:18" x14ac:dyDescent="0.35">
      <c r="A40" s="90"/>
      <c r="B40" s="16" t="s">
        <v>69</v>
      </c>
      <c r="C40" s="17">
        <v>95</v>
      </c>
      <c r="D40" s="18">
        <v>0.87155963302752293</v>
      </c>
      <c r="E40" s="91"/>
      <c r="F40" s="92"/>
      <c r="G40" s="88"/>
      <c r="H40" s="88"/>
      <c r="I40" s="89"/>
      <c r="J40" s="89"/>
      <c r="R40" s="24"/>
    </row>
    <row r="41" spans="1:18" x14ac:dyDescent="0.35">
      <c r="A41" s="85" t="s">
        <v>267</v>
      </c>
      <c r="B41" s="9" t="s">
        <v>71</v>
      </c>
      <c r="C41" s="10">
        <v>4</v>
      </c>
      <c r="D41" s="11">
        <v>4.2553191489361701E-2</v>
      </c>
      <c r="E41" s="86">
        <v>94</v>
      </c>
      <c r="F41" s="87">
        <v>5.889724310776942E-2</v>
      </c>
      <c r="G41" s="88">
        <v>34563.106363636369</v>
      </c>
      <c r="H41" s="88">
        <v>2035.6716780587835</v>
      </c>
      <c r="I41" s="89">
        <v>79.875</v>
      </c>
      <c r="J41" s="89">
        <v>5.1836283185840708</v>
      </c>
      <c r="R41" s="24"/>
    </row>
    <row r="42" spans="1:18" x14ac:dyDescent="0.35">
      <c r="A42" s="85"/>
      <c r="B42" s="9" t="s">
        <v>72</v>
      </c>
      <c r="C42" s="10">
        <v>87</v>
      </c>
      <c r="D42" s="11">
        <v>0.92553191489361697</v>
      </c>
      <c r="E42" s="86"/>
      <c r="F42" s="87"/>
      <c r="G42" s="88"/>
      <c r="H42" s="88"/>
      <c r="I42" s="89"/>
      <c r="J42" s="89"/>
      <c r="R42" s="24"/>
    </row>
    <row r="43" spans="1:18" x14ac:dyDescent="0.35">
      <c r="A43" s="85"/>
      <c r="B43" s="9" t="s">
        <v>73</v>
      </c>
      <c r="C43" s="10">
        <v>3</v>
      </c>
      <c r="D43" s="11">
        <v>3.1914893617021274E-2</v>
      </c>
      <c r="E43" s="86"/>
      <c r="F43" s="87"/>
      <c r="G43" s="88"/>
      <c r="H43" s="88"/>
      <c r="I43" s="89"/>
      <c r="J43" s="89"/>
      <c r="R43" s="24"/>
    </row>
    <row r="44" spans="1:18" x14ac:dyDescent="0.35">
      <c r="A44" s="15" t="s">
        <v>275</v>
      </c>
      <c r="B44" s="16" t="s">
        <v>75</v>
      </c>
      <c r="C44" s="17">
        <v>76</v>
      </c>
      <c r="D44" s="18">
        <v>1</v>
      </c>
      <c r="E44" s="17">
        <v>76</v>
      </c>
      <c r="F44" s="18">
        <v>4.7619047619047616E-2</v>
      </c>
      <c r="G44" s="12">
        <v>98518.412444444461</v>
      </c>
      <c r="H44" s="12">
        <v>4691.3529735449738</v>
      </c>
      <c r="I44" s="13">
        <v>32.081081081081081</v>
      </c>
      <c r="J44" s="13">
        <v>0.87536873156342176</v>
      </c>
      <c r="R44" s="24"/>
    </row>
    <row r="45" spans="1:18" x14ac:dyDescent="0.35">
      <c r="A45" s="85" t="s">
        <v>276</v>
      </c>
      <c r="B45" s="9" t="s">
        <v>77</v>
      </c>
      <c r="C45" s="10">
        <v>4</v>
      </c>
      <c r="D45" s="11">
        <v>5.3333333333333337E-2</v>
      </c>
      <c r="E45" s="86">
        <v>75</v>
      </c>
      <c r="F45" s="87">
        <v>4.6992481203007516E-2</v>
      </c>
      <c r="G45" s="88">
        <v>41356.239999999998</v>
      </c>
      <c r="H45" s="88">
        <v>1943.4323308270675</v>
      </c>
      <c r="I45" s="89">
        <v>68.900000000000006</v>
      </c>
      <c r="J45" s="89">
        <v>2.5405604719764012</v>
      </c>
      <c r="R45" s="24"/>
    </row>
    <row r="46" spans="1:18" x14ac:dyDescent="0.35">
      <c r="A46" s="85"/>
      <c r="B46" s="9" t="s">
        <v>78</v>
      </c>
      <c r="C46" s="10">
        <v>68</v>
      </c>
      <c r="D46" s="11">
        <v>0.90666666666666662</v>
      </c>
      <c r="E46" s="86"/>
      <c r="F46" s="87"/>
      <c r="G46" s="88"/>
      <c r="H46" s="88"/>
      <c r="I46" s="89"/>
      <c r="J46" s="89"/>
      <c r="R46" s="24"/>
    </row>
    <row r="47" spans="1:18" x14ac:dyDescent="0.35">
      <c r="A47" s="85"/>
      <c r="B47" s="9" t="s">
        <v>79</v>
      </c>
      <c r="C47" s="10">
        <v>3</v>
      </c>
      <c r="D47" s="11">
        <v>0.04</v>
      </c>
      <c r="E47" s="86"/>
      <c r="F47" s="87"/>
      <c r="G47" s="88"/>
      <c r="H47" s="88"/>
      <c r="I47" s="89"/>
      <c r="J47" s="89"/>
      <c r="R47" s="24"/>
    </row>
    <row r="48" spans="1:18" x14ac:dyDescent="0.35">
      <c r="A48" s="90" t="s">
        <v>274</v>
      </c>
      <c r="B48" s="16" t="s">
        <v>81</v>
      </c>
      <c r="C48" s="17">
        <v>2</v>
      </c>
      <c r="D48" s="18">
        <v>2.9411764705882353E-2</v>
      </c>
      <c r="E48" s="91">
        <v>68</v>
      </c>
      <c r="F48" s="92">
        <v>4.2606516290726815E-2</v>
      </c>
      <c r="G48" s="88">
        <v>8527.2144444444457</v>
      </c>
      <c r="H48" s="88">
        <v>363.31490114174329</v>
      </c>
      <c r="I48" s="89">
        <v>117.25</v>
      </c>
      <c r="J48" s="89">
        <v>5.1880530973451329</v>
      </c>
      <c r="R48" s="24"/>
    </row>
    <row r="49" spans="1:18" x14ac:dyDescent="0.35">
      <c r="A49" s="90"/>
      <c r="B49" s="16" t="s">
        <v>82</v>
      </c>
      <c r="C49" s="17">
        <v>6</v>
      </c>
      <c r="D49" s="18">
        <v>8.8235294117647065E-2</v>
      </c>
      <c r="E49" s="91"/>
      <c r="F49" s="92"/>
      <c r="G49" s="88"/>
      <c r="H49" s="88"/>
      <c r="I49" s="89"/>
      <c r="J49" s="89"/>
      <c r="R49" s="24"/>
    </row>
    <row r="50" spans="1:18" x14ac:dyDescent="0.35">
      <c r="A50" s="90"/>
      <c r="B50" s="16" t="s">
        <v>83</v>
      </c>
      <c r="C50" s="17">
        <v>4</v>
      </c>
      <c r="D50" s="18">
        <v>5.8823529411764705E-2</v>
      </c>
      <c r="E50" s="91"/>
      <c r="F50" s="92"/>
      <c r="G50" s="88"/>
      <c r="H50" s="88"/>
      <c r="I50" s="89"/>
      <c r="J50" s="89"/>
      <c r="R50" s="24"/>
    </row>
    <row r="51" spans="1:18" x14ac:dyDescent="0.35">
      <c r="A51" s="90"/>
      <c r="B51" s="16" t="s">
        <v>84</v>
      </c>
      <c r="C51" s="17">
        <v>1</v>
      </c>
      <c r="D51" s="18">
        <v>1.4705882352941176E-2</v>
      </c>
      <c r="E51" s="91"/>
      <c r="F51" s="92"/>
      <c r="G51" s="88"/>
      <c r="H51" s="88"/>
      <c r="I51" s="89"/>
      <c r="J51" s="89"/>
      <c r="R51" s="24"/>
    </row>
    <row r="52" spans="1:18" x14ac:dyDescent="0.35">
      <c r="A52" s="90"/>
      <c r="B52" s="16" t="s">
        <v>85</v>
      </c>
      <c r="C52" s="17">
        <v>53</v>
      </c>
      <c r="D52" s="18">
        <v>0.77941176470588236</v>
      </c>
      <c r="E52" s="91"/>
      <c r="F52" s="92"/>
      <c r="G52" s="88"/>
      <c r="H52" s="88"/>
      <c r="I52" s="89"/>
      <c r="J52" s="89"/>
      <c r="R52" s="24"/>
    </row>
    <row r="53" spans="1:18" x14ac:dyDescent="0.35">
      <c r="A53" s="90"/>
      <c r="B53" s="16" t="s">
        <v>86</v>
      </c>
      <c r="C53" s="17">
        <v>2</v>
      </c>
      <c r="D53" s="18">
        <v>2.9411764705882353E-2</v>
      </c>
      <c r="E53" s="91"/>
      <c r="F53" s="92"/>
      <c r="G53" s="88"/>
      <c r="H53" s="88"/>
      <c r="I53" s="89"/>
      <c r="J53" s="89"/>
    </row>
    <row r="54" spans="1:18" x14ac:dyDescent="0.35">
      <c r="A54" s="85" t="s">
        <v>271</v>
      </c>
      <c r="B54" s="9" t="s">
        <v>88</v>
      </c>
      <c r="C54" s="10">
        <v>1</v>
      </c>
      <c r="D54" s="11">
        <v>1.8181818181818181E-2</v>
      </c>
      <c r="E54" s="86">
        <v>55</v>
      </c>
      <c r="F54" s="87">
        <v>3.4461152882205512E-2</v>
      </c>
      <c r="G54" s="88">
        <v>16409.955000000002</v>
      </c>
      <c r="H54" s="88">
        <v>565.50596804511281</v>
      </c>
      <c r="I54" s="89">
        <v>51.870370370370374</v>
      </c>
      <c r="J54" s="89">
        <v>2.0656342182890857</v>
      </c>
    </row>
    <row r="55" spans="1:18" x14ac:dyDescent="0.35">
      <c r="A55" s="85"/>
      <c r="B55" s="9" t="s">
        <v>89</v>
      </c>
      <c r="C55" s="10">
        <v>31</v>
      </c>
      <c r="D55" s="11">
        <v>0.5636363636363636</v>
      </c>
      <c r="E55" s="86"/>
      <c r="F55" s="87"/>
      <c r="G55" s="88"/>
      <c r="H55" s="88"/>
      <c r="I55" s="89"/>
      <c r="J55" s="89"/>
    </row>
    <row r="56" spans="1:18" x14ac:dyDescent="0.35">
      <c r="A56" s="85"/>
      <c r="B56" s="9" t="s">
        <v>90</v>
      </c>
      <c r="C56" s="10">
        <v>2</v>
      </c>
      <c r="D56" s="11">
        <v>3.6363636363636362E-2</v>
      </c>
      <c r="E56" s="86"/>
      <c r="F56" s="87"/>
      <c r="G56" s="88"/>
      <c r="H56" s="88"/>
      <c r="I56" s="89"/>
      <c r="J56" s="89"/>
    </row>
    <row r="57" spans="1:18" x14ac:dyDescent="0.35">
      <c r="A57" s="85"/>
      <c r="B57" s="9" t="s">
        <v>91</v>
      </c>
      <c r="C57" s="10">
        <v>3</v>
      </c>
      <c r="D57" s="11">
        <v>5.4545454545454543E-2</v>
      </c>
      <c r="E57" s="86"/>
      <c r="F57" s="87"/>
      <c r="G57" s="88"/>
      <c r="H57" s="88"/>
      <c r="I57" s="89"/>
      <c r="J57" s="89"/>
    </row>
    <row r="58" spans="1:18" x14ac:dyDescent="0.35">
      <c r="A58" s="85"/>
      <c r="B58" s="9" t="s">
        <v>92</v>
      </c>
      <c r="C58" s="10">
        <v>14</v>
      </c>
      <c r="D58" s="11">
        <v>0.25454545454545452</v>
      </c>
      <c r="E58" s="86"/>
      <c r="F58" s="87"/>
      <c r="G58" s="88"/>
      <c r="H58" s="88"/>
      <c r="I58" s="89"/>
      <c r="J58" s="89"/>
    </row>
    <row r="59" spans="1:18" x14ac:dyDescent="0.35">
      <c r="A59" s="85"/>
      <c r="B59" s="9" t="s">
        <v>93</v>
      </c>
      <c r="C59" s="10">
        <v>4</v>
      </c>
      <c r="D59" s="11">
        <v>7.2727272727272724E-2</v>
      </c>
      <c r="E59" s="86"/>
      <c r="F59" s="87"/>
      <c r="G59" s="88"/>
      <c r="H59" s="88"/>
      <c r="I59" s="89"/>
      <c r="J59" s="89"/>
    </row>
    <row r="60" spans="1:18" x14ac:dyDescent="0.35">
      <c r="A60" s="90" t="s">
        <v>273</v>
      </c>
      <c r="B60" s="16" t="s">
        <v>95</v>
      </c>
      <c r="C60" s="17">
        <v>10</v>
      </c>
      <c r="D60" s="18">
        <v>0.20408163265306123</v>
      </c>
      <c r="E60" s="91">
        <v>49</v>
      </c>
      <c r="F60" s="92">
        <v>3.0701754385964911E-2</v>
      </c>
      <c r="G60" s="88">
        <v>18494.211428571427</v>
      </c>
      <c r="H60" s="88">
        <v>567.80473684210517</v>
      </c>
      <c r="I60" s="89">
        <v>32</v>
      </c>
      <c r="J60" s="89">
        <v>0.84955752212389379</v>
      </c>
    </row>
    <row r="61" spans="1:18" x14ac:dyDescent="0.35">
      <c r="A61" s="90"/>
      <c r="B61" s="16" t="s">
        <v>96</v>
      </c>
      <c r="C61" s="17">
        <v>1</v>
      </c>
      <c r="D61" s="18">
        <v>2.0408163265306121E-2</v>
      </c>
      <c r="E61" s="91"/>
      <c r="F61" s="92"/>
      <c r="G61" s="88"/>
      <c r="H61" s="88"/>
      <c r="I61" s="89"/>
      <c r="J61" s="89"/>
    </row>
    <row r="62" spans="1:18" x14ac:dyDescent="0.35">
      <c r="A62" s="90"/>
      <c r="B62" s="16" t="s">
        <v>97</v>
      </c>
      <c r="C62" s="17">
        <v>2</v>
      </c>
      <c r="D62" s="18">
        <v>4.0816326530612242E-2</v>
      </c>
      <c r="E62" s="91"/>
      <c r="F62" s="92"/>
      <c r="G62" s="88"/>
      <c r="H62" s="88"/>
      <c r="I62" s="89"/>
      <c r="J62" s="89"/>
    </row>
    <row r="63" spans="1:18" x14ac:dyDescent="0.35">
      <c r="A63" s="90"/>
      <c r="B63" s="16" t="s">
        <v>98</v>
      </c>
      <c r="C63" s="17">
        <v>8</v>
      </c>
      <c r="D63" s="18">
        <v>0.16326530612244897</v>
      </c>
      <c r="E63" s="91"/>
      <c r="F63" s="92"/>
      <c r="G63" s="88"/>
      <c r="H63" s="88"/>
      <c r="I63" s="89"/>
      <c r="J63" s="89"/>
    </row>
    <row r="64" spans="1:18" x14ac:dyDescent="0.35">
      <c r="A64" s="90"/>
      <c r="B64" s="16" t="s">
        <v>99</v>
      </c>
      <c r="C64" s="17">
        <v>4</v>
      </c>
      <c r="D64" s="18">
        <v>8.1632653061224483E-2</v>
      </c>
      <c r="E64" s="91"/>
      <c r="F64" s="92"/>
      <c r="G64" s="88"/>
      <c r="H64" s="88"/>
      <c r="I64" s="89"/>
      <c r="J64" s="89"/>
    </row>
    <row r="65" spans="1:13" x14ac:dyDescent="0.35">
      <c r="A65" s="90"/>
      <c r="B65" s="16" t="s">
        <v>100</v>
      </c>
      <c r="C65" s="17">
        <v>7</v>
      </c>
      <c r="D65" s="18">
        <v>0.14285714285714285</v>
      </c>
      <c r="E65" s="91"/>
      <c r="F65" s="92"/>
      <c r="G65" s="88"/>
      <c r="H65" s="88"/>
      <c r="I65" s="89"/>
      <c r="J65" s="89"/>
    </row>
    <row r="66" spans="1:13" x14ac:dyDescent="0.35">
      <c r="A66" s="90"/>
      <c r="B66" s="16" t="s">
        <v>101</v>
      </c>
      <c r="C66" s="17">
        <v>3</v>
      </c>
      <c r="D66" s="18">
        <v>6.1224489795918366E-2</v>
      </c>
      <c r="E66" s="91"/>
      <c r="F66" s="92"/>
      <c r="G66" s="88"/>
      <c r="H66" s="88"/>
      <c r="I66" s="89"/>
      <c r="J66" s="89"/>
    </row>
    <row r="67" spans="1:13" x14ac:dyDescent="0.35">
      <c r="A67" s="90"/>
      <c r="B67" s="16" t="s">
        <v>102</v>
      </c>
      <c r="C67" s="17">
        <v>14</v>
      </c>
      <c r="D67" s="18">
        <v>0.2857142857142857</v>
      </c>
      <c r="E67" s="91"/>
      <c r="F67" s="92"/>
      <c r="G67" s="88"/>
      <c r="H67" s="88"/>
      <c r="I67" s="89"/>
      <c r="J67" s="89"/>
    </row>
    <row r="68" spans="1:13" x14ac:dyDescent="0.35">
      <c r="A68" s="85" t="s">
        <v>279</v>
      </c>
      <c r="B68" s="9" t="s">
        <v>104</v>
      </c>
      <c r="C68" s="10">
        <v>6</v>
      </c>
      <c r="D68" s="11">
        <v>0.125</v>
      </c>
      <c r="E68" s="86">
        <v>48</v>
      </c>
      <c r="F68" s="87">
        <v>3.007518796992481E-2</v>
      </c>
      <c r="G68" s="88">
        <v>20273.353333333333</v>
      </c>
      <c r="H68" s="88">
        <v>609.72491228070169</v>
      </c>
      <c r="I68" s="89">
        <v>77.488372093023258</v>
      </c>
      <c r="J68" s="89">
        <v>2.4572271386430682</v>
      </c>
    </row>
    <row r="69" spans="1:13" x14ac:dyDescent="0.35">
      <c r="A69" s="85"/>
      <c r="B69" s="9" t="s">
        <v>105</v>
      </c>
      <c r="C69" s="10">
        <v>11</v>
      </c>
      <c r="D69" s="11">
        <v>0.22916666666666666</v>
      </c>
      <c r="E69" s="86"/>
      <c r="F69" s="87"/>
      <c r="G69" s="88"/>
      <c r="H69" s="88"/>
      <c r="I69" s="89"/>
      <c r="J69" s="89"/>
    </row>
    <row r="70" spans="1:13" x14ac:dyDescent="0.35">
      <c r="A70" s="85"/>
      <c r="B70" s="9" t="s">
        <v>106</v>
      </c>
      <c r="C70" s="10">
        <v>2</v>
      </c>
      <c r="D70" s="11">
        <v>4.1666666666666664E-2</v>
      </c>
      <c r="E70" s="86"/>
      <c r="F70" s="87"/>
      <c r="G70" s="88"/>
      <c r="H70" s="88"/>
      <c r="I70" s="89"/>
      <c r="J70" s="89"/>
    </row>
    <row r="71" spans="1:13" x14ac:dyDescent="0.35">
      <c r="A71" s="85"/>
      <c r="B71" s="9" t="s">
        <v>107</v>
      </c>
      <c r="C71" s="10">
        <v>1</v>
      </c>
      <c r="D71" s="11">
        <v>2.0833333333333332E-2</v>
      </c>
      <c r="E71" s="86"/>
      <c r="F71" s="87"/>
      <c r="G71" s="88"/>
      <c r="H71" s="88"/>
      <c r="I71" s="89"/>
      <c r="J71" s="89"/>
    </row>
    <row r="72" spans="1:13" x14ac:dyDescent="0.35">
      <c r="A72" s="85"/>
      <c r="B72" s="9" t="s">
        <v>108</v>
      </c>
      <c r="C72" s="10">
        <v>17</v>
      </c>
      <c r="D72" s="11">
        <v>0.35416666666666669</v>
      </c>
      <c r="E72" s="86"/>
      <c r="F72" s="87"/>
      <c r="G72" s="88"/>
      <c r="H72" s="88"/>
      <c r="I72" s="89"/>
      <c r="J72" s="89"/>
    </row>
    <row r="73" spans="1:13" x14ac:dyDescent="0.35">
      <c r="A73" s="85"/>
      <c r="B73" s="9" t="s">
        <v>109</v>
      </c>
      <c r="C73" s="10">
        <v>8</v>
      </c>
      <c r="D73" s="11">
        <v>0.16666666666666666</v>
      </c>
      <c r="E73" s="86"/>
      <c r="F73" s="87"/>
      <c r="G73" s="88"/>
      <c r="H73" s="88"/>
      <c r="I73" s="89"/>
      <c r="J73" s="89"/>
    </row>
    <row r="74" spans="1:13" x14ac:dyDescent="0.35">
      <c r="A74" s="85"/>
      <c r="B74" s="9" t="s">
        <v>110</v>
      </c>
      <c r="C74" s="10">
        <v>3</v>
      </c>
      <c r="D74" s="11">
        <v>6.25E-2</v>
      </c>
      <c r="E74" s="86"/>
      <c r="F74" s="87"/>
      <c r="G74" s="88"/>
      <c r="H74" s="88"/>
      <c r="I74" s="89"/>
      <c r="J74" s="89"/>
    </row>
    <row r="75" spans="1:13" x14ac:dyDescent="0.35">
      <c r="A75" s="90" t="s">
        <v>265</v>
      </c>
      <c r="B75" s="16" t="s">
        <v>112</v>
      </c>
      <c r="C75" s="17">
        <v>2</v>
      </c>
      <c r="D75" s="18">
        <v>5.8823529411764705E-2</v>
      </c>
      <c r="E75" s="91">
        <v>34</v>
      </c>
      <c r="F75" s="92">
        <v>2.1303258145363407E-2</v>
      </c>
      <c r="G75" s="88">
        <v>754429.91249999998</v>
      </c>
      <c r="H75" s="88">
        <v>16071.815178571427</v>
      </c>
      <c r="I75" s="89">
        <v>78.612903225806448</v>
      </c>
      <c r="J75" s="89">
        <v>1.7971976401179941</v>
      </c>
    </row>
    <row r="76" spans="1:13" x14ac:dyDescent="0.35">
      <c r="A76" s="90"/>
      <c r="B76" s="16" t="s">
        <v>113</v>
      </c>
      <c r="C76" s="17">
        <v>1</v>
      </c>
      <c r="D76" s="18">
        <v>2.9411764705882353E-2</v>
      </c>
      <c r="E76" s="91"/>
      <c r="F76" s="92"/>
      <c r="G76" s="88"/>
      <c r="H76" s="88"/>
      <c r="I76" s="89"/>
      <c r="J76" s="89"/>
      <c r="M76" s="25"/>
    </row>
    <row r="77" spans="1:13" x14ac:dyDescent="0.35">
      <c r="A77" s="90"/>
      <c r="B77" s="16" t="s">
        <v>114</v>
      </c>
      <c r="C77" s="17">
        <v>3</v>
      </c>
      <c r="D77" s="18">
        <v>8.8235294117647065E-2</v>
      </c>
      <c r="E77" s="91"/>
      <c r="F77" s="92"/>
      <c r="G77" s="88"/>
      <c r="H77" s="88"/>
      <c r="I77" s="89"/>
      <c r="J77" s="89"/>
      <c r="M77" s="25"/>
    </row>
    <row r="78" spans="1:13" x14ac:dyDescent="0.35">
      <c r="A78" s="90"/>
      <c r="B78" s="16" t="s">
        <v>115</v>
      </c>
      <c r="C78" s="17">
        <v>9</v>
      </c>
      <c r="D78" s="18">
        <v>0.26470588235294118</v>
      </c>
      <c r="E78" s="91"/>
      <c r="F78" s="92"/>
      <c r="G78" s="88"/>
      <c r="H78" s="88"/>
      <c r="I78" s="89"/>
      <c r="J78" s="89"/>
      <c r="M78" s="25"/>
    </row>
    <row r="79" spans="1:13" x14ac:dyDescent="0.35">
      <c r="A79" s="90"/>
      <c r="B79" s="16" t="s">
        <v>439</v>
      </c>
      <c r="C79" s="17">
        <v>1</v>
      </c>
      <c r="D79" s="18">
        <v>2.9411764705882353E-2</v>
      </c>
      <c r="E79" s="91"/>
      <c r="F79" s="92"/>
      <c r="G79" s="88"/>
      <c r="H79" s="88"/>
      <c r="I79" s="89"/>
      <c r="J79" s="89"/>
      <c r="M79" s="25"/>
    </row>
    <row r="80" spans="1:13" x14ac:dyDescent="0.35">
      <c r="A80" s="90"/>
      <c r="B80" s="16" t="s">
        <v>116</v>
      </c>
      <c r="C80" s="17">
        <v>2</v>
      </c>
      <c r="D80" s="18">
        <v>5.8823529411764705E-2</v>
      </c>
      <c r="E80" s="91"/>
      <c r="F80" s="92"/>
      <c r="G80" s="88"/>
      <c r="H80" s="88"/>
      <c r="I80" s="89"/>
      <c r="J80" s="89"/>
      <c r="M80" s="25"/>
    </row>
    <row r="81" spans="1:13" x14ac:dyDescent="0.35">
      <c r="A81" s="90"/>
      <c r="B81" s="16" t="s">
        <v>117</v>
      </c>
      <c r="C81" s="17">
        <v>16</v>
      </c>
      <c r="D81" s="18">
        <v>0.47058823529411764</v>
      </c>
      <c r="E81" s="91"/>
      <c r="F81" s="92"/>
      <c r="G81" s="88"/>
      <c r="H81" s="88"/>
      <c r="I81" s="89"/>
      <c r="J81" s="89"/>
      <c r="M81" s="25"/>
    </row>
    <row r="82" spans="1:13" x14ac:dyDescent="0.35">
      <c r="A82" s="85" t="s">
        <v>281</v>
      </c>
      <c r="B82" s="9" t="s">
        <v>119</v>
      </c>
      <c r="C82" s="10">
        <v>1</v>
      </c>
      <c r="D82" s="11">
        <v>3.0303030303030304E-2</v>
      </c>
      <c r="E82" s="86">
        <v>33</v>
      </c>
      <c r="F82" s="87">
        <v>2.0676691729323307E-2</v>
      </c>
      <c r="G82" s="88" t="s">
        <v>295</v>
      </c>
      <c r="H82" s="88">
        <v>0</v>
      </c>
      <c r="I82" s="89">
        <v>29.454545454545453</v>
      </c>
      <c r="J82" s="89">
        <v>0.7168141592920354</v>
      </c>
      <c r="M82" s="25"/>
    </row>
    <row r="83" spans="1:13" x14ac:dyDescent="0.35">
      <c r="A83" s="85"/>
      <c r="B83" s="9" t="s">
        <v>120</v>
      </c>
      <c r="C83" s="10">
        <v>16</v>
      </c>
      <c r="D83" s="11">
        <v>0.48484848484848486</v>
      </c>
      <c r="E83" s="86"/>
      <c r="F83" s="87"/>
      <c r="G83" s="88"/>
      <c r="H83" s="88"/>
      <c r="I83" s="89"/>
      <c r="J83" s="89"/>
      <c r="M83" s="25"/>
    </row>
    <row r="84" spans="1:13" x14ac:dyDescent="0.35">
      <c r="A84" s="85"/>
      <c r="B84" s="9" t="s">
        <v>121</v>
      </c>
      <c r="C84" s="10">
        <v>9</v>
      </c>
      <c r="D84" s="11">
        <v>0.27272727272727271</v>
      </c>
      <c r="E84" s="86"/>
      <c r="F84" s="87"/>
      <c r="G84" s="88"/>
      <c r="H84" s="88"/>
      <c r="I84" s="89"/>
      <c r="J84" s="89"/>
      <c r="M84" s="25"/>
    </row>
    <row r="85" spans="1:13" x14ac:dyDescent="0.35">
      <c r="A85" s="85"/>
      <c r="B85" s="9" t="s">
        <v>122</v>
      </c>
      <c r="C85" s="10">
        <v>4</v>
      </c>
      <c r="D85" s="11">
        <v>0.12121212121212122</v>
      </c>
      <c r="E85" s="86"/>
      <c r="F85" s="87"/>
      <c r="G85" s="88"/>
      <c r="H85" s="88"/>
      <c r="I85" s="89"/>
      <c r="J85" s="89"/>
      <c r="M85" s="25"/>
    </row>
    <row r="86" spans="1:13" x14ac:dyDescent="0.35">
      <c r="A86" s="85"/>
      <c r="B86" s="9" t="s">
        <v>440</v>
      </c>
      <c r="C86" s="10">
        <v>1</v>
      </c>
      <c r="D86" s="11">
        <v>3.0303030303030304E-2</v>
      </c>
      <c r="E86" s="86"/>
      <c r="F86" s="87"/>
      <c r="G86" s="88"/>
      <c r="H86" s="88"/>
      <c r="I86" s="89"/>
      <c r="J86" s="89"/>
      <c r="M86" s="25"/>
    </row>
    <row r="87" spans="1:13" x14ac:dyDescent="0.35">
      <c r="A87" s="85"/>
      <c r="B87" s="9" t="s">
        <v>123</v>
      </c>
      <c r="C87" s="10">
        <v>2</v>
      </c>
      <c r="D87" s="11">
        <v>6.0606060606060608E-2</v>
      </c>
      <c r="E87" s="86"/>
      <c r="F87" s="87"/>
      <c r="G87" s="88"/>
      <c r="H87" s="88"/>
      <c r="I87" s="89"/>
      <c r="J87" s="89"/>
      <c r="M87" s="25"/>
    </row>
    <row r="88" spans="1:13" x14ac:dyDescent="0.35">
      <c r="A88" s="90" t="s">
        <v>282</v>
      </c>
      <c r="B88" s="16" t="s">
        <v>125</v>
      </c>
      <c r="C88" s="17">
        <v>4</v>
      </c>
      <c r="D88" s="18">
        <v>0.16666666666666666</v>
      </c>
      <c r="E88" s="91">
        <v>24</v>
      </c>
      <c r="F88" s="92">
        <v>1.5037593984962405E-2</v>
      </c>
      <c r="G88" s="88">
        <v>51268.072</v>
      </c>
      <c r="H88" s="88">
        <v>770.94845112781945</v>
      </c>
      <c r="I88" s="89">
        <v>16.294117647058822</v>
      </c>
      <c r="J88" s="89">
        <v>0.20427728613569321</v>
      </c>
      <c r="M88" s="25"/>
    </row>
    <row r="89" spans="1:13" x14ac:dyDescent="0.35">
      <c r="A89" s="90"/>
      <c r="B89" s="16" t="s">
        <v>126</v>
      </c>
      <c r="C89" s="17">
        <v>18</v>
      </c>
      <c r="D89" s="18">
        <v>0.75</v>
      </c>
      <c r="E89" s="91"/>
      <c r="F89" s="92"/>
      <c r="G89" s="88"/>
      <c r="H89" s="88"/>
      <c r="I89" s="89"/>
      <c r="J89" s="89"/>
      <c r="M89" s="25"/>
    </row>
    <row r="90" spans="1:13" x14ac:dyDescent="0.35">
      <c r="A90" s="90"/>
      <c r="B90" s="16" t="s">
        <v>127</v>
      </c>
      <c r="C90" s="17">
        <v>2</v>
      </c>
      <c r="D90" s="18">
        <v>8.3333333333333329E-2</v>
      </c>
      <c r="E90" s="91"/>
      <c r="F90" s="92"/>
      <c r="G90" s="88"/>
      <c r="H90" s="88"/>
      <c r="I90" s="89"/>
      <c r="J90" s="89"/>
      <c r="M90" s="25"/>
    </row>
    <row r="91" spans="1:13" x14ac:dyDescent="0.35">
      <c r="A91" s="85" t="s">
        <v>278</v>
      </c>
      <c r="B91" s="9" t="s">
        <v>129</v>
      </c>
      <c r="C91" s="10">
        <v>2</v>
      </c>
      <c r="D91" s="11">
        <v>0.11764705882352941</v>
      </c>
      <c r="E91" s="86">
        <v>17</v>
      </c>
      <c r="F91" s="87">
        <v>1.0651629072681704E-2</v>
      </c>
      <c r="G91" s="88">
        <v>44341.66333333333</v>
      </c>
      <c r="H91" s="88">
        <v>472.31095029239759</v>
      </c>
      <c r="I91" s="89">
        <v>47.625</v>
      </c>
      <c r="J91" s="89">
        <v>0.56194690265486724</v>
      </c>
      <c r="M91" s="25"/>
    </row>
    <row r="92" spans="1:13" x14ac:dyDescent="0.35">
      <c r="A92" s="85"/>
      <c r="B92" s="9" t="s">
        <v>130</v>
      </c>
      <c r="C92" s="10">
        <v>11</v>
      </c>
      <c r="D92" s="11">
        <v>0.6470588235294118</v>
      </c>
      <c r="E92" s="86"/>
      <c r="F92" s="87"/>
      <c r="G92" s="88"/>
      <c r="H92" s="88"/>
      <c r="I92" s="89"/>
      <c r="J92" s="89"/>
      <c r="M92" s="25"/>
    </row>
    <row r="93" spans="1:13" x14ac:dyDescent="0.35">
      <c r="A93" s="85"/>
      <c r="B93" s="9" t="s">
        <v>131</v>
      </c>
      <c r="C93" s="10">
        <v>1</v>
      </c>
      <c r="D93" s="11">
        <v>5.8823529411764705E-2</v>
      </c>
      <c r="E93" s="86"/>
      <c r="F93" s="87"/>
      <c r="G93" s="88"/>
      <c r="H93" s="88"/>
      <c r="I93" s="89"/>
      <c r="J93" s="89"/>
      <c r="M93" s="25"/>
    </row>
    <row r="94" spans="1:13" x14ac:dyDescent="0.35">
      <c r="A94" s="85"/>
      <c r="B94" s="9" t="s">
        <v>132</v>
      </c>
      <c r="C94" s="10">
        <v>2</v>
      </c>
      <c r="D94" s="11">
        <v>0.11764705882352941</v>
      </c>
      <c r="E94" s="86"/>
      <c r="F94" s="87"/>
      <c r="G94" s="88"/>
      <c r="H94" s="88"/>
      <c r="I94" s="89"/>
      <c r="J94" s="89"/>
      <c r="M94" s="25"/>
    </row>
    <row r="95" spans="1:13" x14ac:dyDescent="0.35">
      <c r="A95" s="85"/>
      <c r="B95" s="9" t="s">
        <v>133</v>
      </c>
      <c r="C95" s="10">
        <v>1</v>
      </c>
      <c r="D95" s="11">
        <v>5.8823529411764705E-2</v>
      </c>
      <c r="E95" s="86"/>
      <c r="F95" s="87"/>
      <c r="G95" s="88"/>
      <c r="H95" s="88"/>
      <c r="I95" s="89"/>
      <c r="J95" s="89"/>
    </row>
    <row r="96" spans="1:13" x14ac:dyDescent="0.35">
      <c r="A96" s="90" t="s">
        <v>256</v>
      </c>
      <c r="B96" s="16" t="s">
        <v>135</v>
      </c>
      <c r="C96" s="17">
        <v>3</v>
      </c>
      <c r="D96" s="18">
        <v>0.25</v>
      </c>
      <c r="E96" s="91">
        <v>12</v>
      </c>
      <c r="F96" s="92">
        <v>7.5187969924812026E-3</v>
      </c>
      <c r="G96" s="88">
        <v>45898.368333333325</v>
      </c>
      <c r="H96" s="88">
        <v>345.10051378446104</v>
      </c>
      <c r="I96" s="89">
        <v>120.14285714285714</v>
      </c>
      <c r="J96" s="89">
        <v>0.62020648967551617</v>
      </c>
    </row>
    <row r="97" spans="1:10" x14ac:dyDescent="0.35">
      <c r="A97" s="90"/>
      <c r="B97" s="16" t="s">
        <v>136</v>
      </c>
      <c r="C97" s="17">
        <v>1</v>
      </c>
      <c r="D97" s="18">
        <v>8.3333333333333329E-2</v>
      </c>
      <c r="E97" s="91"/>
      <c r="F97" s="92"/>
      <c r="G97" s="88"/>
      <c r="H97" s="88"/>
      <c r="I97" s="89"/>
      <c r="J97" s="89"/>
    </row>
    <row r="98" spans="1:10" x14ac:dyDescent="0.35">
      <c r="A98" s="90"/>
      <c r="B98" s="16" t="s">
        <v>137</v>
      </c>
      <c r="C98" s="17">
        <v>2</v>
      </c>
      <c r="D98" s="18">
        <v>0.16666666666666666</v>
      </c>
      <c r="E98" s="91"/>
      <c r="F98" s="92"/>
      <c r="G98" s="88"/>
      <c r="H98" s="88"/>
      <c r="I98" s="89"/>
      <c r="J98" s="89"/>
    </row>
    <row r="99" spans="1:10" x14ac:dyDescent="0.35">
      <c r="A99" s="90"/>
      <c r="B99" s="16" t="s">
        <v>138</v>
      </c>
      <c r="C99" s="17">
        <v>2</v>
      </c>
      <c r="D99" s="18">
        <v>0.16666666666666666</v>
      </c>
      <c r="E99" s="91"/>
      <c r="F99" s="92"/>
      <c r="G99" s="88"/>
      <c r="H99" s="88"/>
      <c r="I99" s="89"/>
      <c r="J99" s="89"/>
    </row>
    <row r="100" spans="1:10" x14ac:dyDescent="0.35">
      <c r="A100" s="90"/>
      <c r="B100" s="16" t="s">
        <v>139</v>
      </c>
      <c r="C100" s="17">
        <v>4</v>
      </c>
      <c r="D100" s="18">
        <v>0.33333333333333331</v>
      </c>
      <c r="E100" s="91"/>
      <c r="F100" s="92"/>
      <c r="G100" s="88"/>
      <c r="H100" s="88"/>
      <c r="I100" s="89"/>
      <c r="J100" s="89"/>
    </row>
  </sheetData>
  <mergeCells count="122">
    <mergeCell ref="J91:J95"/>
    <mergeCell ref="A96:A100"/>
    <mergeCell ref="E96:E100"/>
    <mergeCell ref="F96:F100"/>
    <mergeCell ref="G96:G100"/>
    <mergeCell ref="H96:H100"/>
    <mergeCell ref="I96:I100"/>
    <mergeCell ref="J96:J100"/>
    <mergeCell ref="A91:A95"/>
    <mergeCell ref="E91:E95"/>
    <mergeCell ref="F91:F95"/>
    <mergeCell ref="G91:G95"/>
    <mergeCell ref="H91:H95"/>
    <mergeCell ref="I91:I95"/>
    <mergeCell ref="J82:J87"/>
    <mergeCell ref="A88:A90"/>
    <mergeCell ref="E88:E90"/>
    <mergeCell ref="F88:F90"/>
    <mergeCell ref="G88:G90"/>
    <mergeCell ref="H88:H90"/>
    <mergeCell ref="I88:I90"/>
    <mergeCell ref="J88:J90"/>
    <mergeCell ref="A82:A87"/>
    <mergeCell ref="E82:E87"/>
    <mergeCell ref="F82:F87"/>
    <mergeCell ref="G82:G87"/>
    <mergeCell ref="H82:H87"/>
    <mergeCell ref="I82:I87"/>
    <mergeCell ref="J68:J74"/>
    <mergeCell ref="A75:A81"/>
    <mergeCell ref="E75:E81"/>
    <mergeCell ref="F75:F81"/>
    <mergeCell ref="G75:G81"/>
    <mergeCell ref="H75:H81"/>
    <mergeCell ref="I75:I81"/>
    <mergeCell ref="J75:J81"/>
    <mergeCell ref="A68:A74"/>
    <mergeCell ref="E68:E74"/>
    <mergeCell ref="F68:F74"/>
    <mergeCell ref="G68:G74"/>
    <mergeCell ref="H68:H74"/>
    <mergeCell ref="I68:I74"/>
    <mergeCell ref="J54:J59"/>
    <mergeCell ref="A60:A67"/>
    <mergeCell ref="E60:E67"/>
    <mergeCell ref="F60:F67"/>
    <mergeCell ref="G60:G67"/>
    <mergeCell ref="H60:H67"/>
    <mergeCell ref="I60:I67"/>
    <mergeCell ref="J60:J67"/>
    <mergeCell ref="A54:A59"/>
    <mergeCell ref="E54:E59"/>
    <mergeCell ref="F54:F59"/>
    <mergeCell ref="G54:G59"/>
    <mergeCell ref="H54:H59"/>
    <mergeCell ref="I54:I59"/>
    <mergeCell ref="J45:J47"/>
    <mergeCell ref="A48:A53"/>
    <mergeCell ref="E48:E53"/>
    <mergeCell ref="F48:F53"/>
    <mergeCell ref="G48:G53"/>
    <mergeCell ref="H48:H53"/>
    <mergeCell ref="I48:I53"/>
    <mergeCell ref="J48:J53"/>
    <mergeCell ref="A45:A47"/>
    <mergeCell ref="E45:E47"/>
    <mergeCell ref="F45:F47"/>
    <mergeCell ref="G45:G47"/>
    <mergeCell ref="H45:H47"/>
    <mergeCell ref="I45:I47"/>
    <mergeCell ref="J37:J40"/>
    <mergeCell ref="A41:A43"/>
    <mergeCell ref="E41:E43"/>
    <mergeCell ref="F41:F43"/>
    <mergeCell ref="G41:G43"/>
    <mergeCell ref="H41:H43"/>
    <mergeCell ref="I41:I43"/>
    <mergeCell ref="J41:J43"/>
    <mergeCell ref="A37:A40"/>
    <mergeCell ref="E37:E40"/>
    <mergeCell ref="F37:F40"/>
    <mergeCell ref="G37:G40"/>
    <mergeCell ref="H37:H40"/>
    <mergeCell ref="I37:I40"/>
    <mergeCell ref="J16:J27"/>
    <mergeCell ref="A28:A36"/>
    <mergeCell ref="E28:E36"/>
    <mergeCell ref="F28:F36"/>
    <mergeCell ref="G28:G36"/>
    <mergeCell ref="H28:H36"/>
    <mergeCell ref="I28:I36"/>
    <mergeCell ref="J28:J36"/>
    <mergeCell ref="A16:A27"/>
    <mergeCell ref="E16:E27"/>
    <mergeCell ref="F16:F27"/>
    <mergeCell ref="G16:G27"/>
    <mergeCell ref="H16:H27"/>
    <mergeCell ref="I16:I27"/>
    <mergeCell ref="J7:J8"/>
    <mergeCell ref="A9:A15"/>
    <mergeCell ref="E9:E15"/>
    <mergeCell ref="F9:F15"/>
    <mergeCell ref="G9:G15"/>
    <mergeCell ref="H9:H15"/>
    <mergeCell ref="I9:I15"/>
    <mergeCell ref="J9:J15"/>
    <mergeCell ref="A7:A8"/>
    <mergeCell ref="E7:E8"/>
    <mergeCell ref="F7:F8"/>
    <mergeCell ref="G7:G8"/>
    <mergeCell ref="H7:H8"/>
    <mergeCell ref="I7:I8"/>
    <mergeCell ref="A1:J1"/>
    <mergeCell ref="L1:N1"/>
    <mergeCell ref="R1:AF1"/>
    <mergeCell ref="A3:A6"/>
    <mergeCell ref="E3:E6"/>
    <mergeCell ref="F3:F6"/>
    <mergeCell ref="G3:G6"/>
    <mergeCell ref="H3:H6"/>
    <mergeCell ref="I3:I6"/>
    <mergeCell ref="J3:J6"/>
  </mergeCells>
  <conditionalFormatting sqref="D3:D100">
    <cfRule type="colorScale" priority="23">
      <colorScale>
        <cfvo type="min"/>
        <cfvo type="max"/>
        <color rgb="FFFCFCFF"/>
        <color rgb="FFF8696B"/>
      </colorScale>
    </cfRule>
  </conditionalFormatting>
  <conditionalFormatting sqref="F3:F100">
    <cfRule type="colorScale" priority="22">
      <colorScale>
        <cfvo type="min"/>
        <cfvo type="max"/>
        <color rgb="FFFCFCFF"/>
        <color rgb="FFF8696B"/>
      </colorScale>
    </cfRule>
  </conditionalFormatting>
  <conditionalFormatting sqref="G3:G100">
    <cfRule type="colorScale" priority="1">
      <colorScale>
        <cfvo type="min"/>
        <cfvo type="max"/>
        <color rgb="FFFCFCFF"/>
        <color rgb="FFF8696B"/>
      </colorScale>
    </cfRule>
  </conditionalFormatting>
  <conditionalFormatting sqref="G2:H2">
    <cfRule type="colorScale" priority="2">
      <colorScale>
        <cfvo type="min"/>
        <cfvo type="max"/>
        <color rgb="FFFCFCFF"/>
        <color rgb="FFF8696B"/>
      </colorScale>
    </cfRule>
  </conditionalFormatting>
  <conditionalFormatting sqref="H3:H100">
    <cfRule type="colorScale" priority="21">
      <colorScale>
        <cfvo type="min"/>
        <cfvo type="max"/>
        <color rgb="FFFCFCFF"/>
        <color rgb="FFF8696B"/>
      </colorScale>
    </cfRule>
  </conditionalFormatting>
  <conditionalFormatting sqref="I3:I100">
    <cfRule type="colorScale" priority="20">
      <colorScale>
        <cfvo type="min"/>
        <cfvo type="max"/>
        <color rgb="FFFCFCFF"/>
        <color rgb="FFF8696B"/>
      </colorScale>
    </cfRule>
  </conditionalFormatting>
  <conditionalFormatting sqref="J3:J100">
    <cfRule type="colorScale" priority="3">
      <colorScale>
        <cfvo type="min"/>
        <cfvo type="max"/>
        <color rgb="FFFCFCFF"/>
        <color rgb="FFF8696B"/>
      </colorScale>
    </cfRule>
  </conditionalFormatting>
  <conditionalFormatting sqref="M24:M31">
    <cfRule type="colorScale" priority="19">
      <colorScale>
        <cfvo type="min"/>
        <cfvo type="max"/>
        <color rgb="FFFCFCFF"/>
        <color rgb="FFF8696B"/>
      </colorScale>
    </cfRule>
  </conditionalFormatting>
  <conditionalFormatting sqref="N3:N20">
    <cfRule type="colorScale" priority="18">
      <colorScale>
        <cfvo type="min"/>
        <cfvo type="max"/>
        <color rgb="FFFCFCFF"/>
        <color rgb="FFF8696B"/>
      </colorScale>
    </cfRule>
  </conditionalFormatting>
  <conditionalFormatting sqref="S3:S20">
    <cfRule type="colorScale" priority="17">
      <colorScale>
        <cfvo type="min"/>
        <cfvo type="max"/>
        <color rgb="FFFCFCFF"/>
        <color rgb="FFF8696B"/>
      </colorScale>
    </cfRule>
  </conditionalFormatting>
  <conditionalFormatting sqref="T3:T20">
    <cfRule type="colorScale" priority="16">
      <colorScale>
        <cfvo type="min"/>
        <cfvo type="max"/>
        <color rgb="FFFCFCFF"/>
        <color rgb="FFF8696B"/>
      </colorScale>
    </cfRule>
  </conditionalFormatting>
  <conditionalFormatting sqref="U3:U20">
    <cfRule type="colorScale" priority="15">
      <colorScale>
        <cfvo type="min"/>
        <cfvo type="max"/>
        <color rgb="FFFCFCFF"/>
        <color rgb="FFF8696B"/>
      </colorScale>
    </cfRule>
  </conditionalFormatting>
  <conditionalFormatting sqref="V3:V20">
    <cfRule type="colorScale" priority="14">
      <colorScale>
        <cfvo type="min"/>
        <cfvo type="max"/>
        <color rgb="FFFCFCFF"/>
        <color rgb="FFF8696B"/>
      </colorScale>
    </cfRule>
  </conditionalFormatting>
  <conditionalFormatting sqref="W3:W20">
    <cfRule type="colorScale" priority="13">
      <colorScale>
        <cfvo type="min"/>
        <cfvo type="max"/>
        <color rgb="FFFCFCFF"/>
        <color rgb="FFF8696B"/>
      </colorScale>
    </cfRule>
  </conditionalFormatting>
  <conditionalFormatting sqref="X3:X20">
    <cfRule type="colorScale" priority="12">
      <colorScale>
        <cfvo type="min"/>
        <cfvo type="max"/>
        <color rgb="FFFCFCFF"/>
        <color rgb="FFF8696B"/>
      </colorScale>
    </cfRule>
  </conditionalFormatting>
  <conditionalFormatting sqref="Y3:Y20">
    <cfRule type="colorScale" priority="11">
      <colorScale>
        <cfvo type="min"/>
        <cfvo type="max"/>
        <color rgb="FFFCFCFF"/>
        <color rgb="FFF8696B"/>
      </colorScale>
    </cfRule>
  </conditionalFormatting>
  <conditionalFormatting sqref="Z3:Z20">
    <cfRule type="colorScale" priority="10">
      <colorScale>
        <cfvo type="min"/>
        <cfvo type="max"/>
        <color rgb="FFFCFCFF"/>
        <color rgb="FFF8696B"/>
      </colorScale>
    </cfRule>
  </conditionalFormatting>
  <conditionalFormatting sqref="AA3:AA20">
    <cfRule type="colorScale" priority="9">
      <colorScale>
        <cfvo type="min"/>
        <cfvo type="max"/>
        <color rgb="FFFCFCFF"/>
        <color rgb="FFF8696B"/>
      </colorScale>
    </cfRule>
  </conditionalFormatting>
  <conditionalFormatting sqref="AB3:AB20">
    <cfRule type="colorScale" priority="8">
      <colorScale>
        <cfvo type="min"/>
        <cfvo type="max"/>
        <color rgb="FFFCFCFF"/>
        <color rgb="FFF8696B"/>
      </colorScale>
    </cfRule>
  </conditionalFormatting>
  <conditionalFormatting sqref="AC3:AC20">
    <cfRule type="colorScale" priority="7">
      <colorScale>
        <cfvo type="min"/>
        <cfvo type="max"/>
        <color rgb="FFFCFCFF"/>
        <color rgb="FFF8696B"/>
      </colorScale>
    </cfRule>
  </conditionalFormatting>
  <conditionalFormatting sqref="AD3:AD20">
    <cfRule type="colorScale" priority="6">
      <colorScale>
        <cfvo type="min"/>
        <cfvo type="max"/>
        <color rgb="FFFCFCFF"/>
        <color rgb="FFF8696B"/>
      </colorScale>
    </cfRule>
  </conditionalFormatting>
  <conditionalFormatting sqref="AE3:AE20">
    <cfRule type="colorScale" priority="5">
      <colorScale>
        <cfvo type="min"/>
        <cfvo type="max"/>
        <color rgb="FFFCFCFF"/>
        <color rgb="FFF8696B"/>
      </colorScale>
    </cfRule>
  </conditionalFormatting>
  <conditionalFormatting sqref="AF3:AF20">
    <cfRule type="colorScale" priority="4">
      <colorScale>
        <cfvo type="min"/>
        <cfvo type="max"/>
        <color rgb="FFFCFCFF"/>
        <color rgb="FFF8696B"/>
      </colorScale>
    </cfRule>
  </conditionalFormatting>
  <pageMargins left="0.7" right="0.7" top="0.75" bottom="0.75" header="0.3" footer="0.3"/>
  <pageSetup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52"/>
  <sheetViews>
    <sheetView workbookViewId="0">
      <pane ySplit="2" topLeftCell="A26" activePane="bottomLeft" state="frozen"/>
      <selection pane="bottomLeft" activeCell="C55" sqref="C55"/>
    </sheetView>
  </sheetViews>
  <sheetFormatPr defaultRowHeight="14.5" x14ac:dyDescent="0.35"/>
  <cols>
    <col min="1" max="1" width="69.1796875" bestFit="1" customWidth="1"/>
    <col min="2" max="2" width="46.1796875" bestFit="1" customWidth="1"/>
    <col min="3" max="3" width="15.453125" customWidth="1"/>
    <col min="4" max="4" width="17.54296875" style="44" bestFit="1" customWidth="1"/>
    <col min="5" max="5" width="5.26953125" bestFit="1" customWidth="1"/>
    <col min="6" max="6" width="7.1796875" style="44" bestFit="1" customWidth="1"/>
    <col min="7" max="7" width="22" style="29" bestFit="1" customWidth="1"/>
    <col min="8" max="8" width="22.7265625" bestFit="1" customWidth="1"/>
    <col min="9" max="9" width="28.26953125" style="25" bestFit="1" customWidth="1"/>
    <col min="10" max="10" width="29" bestFit="1" customWidth="1"/>
    <col min="12" max="12" width="69.1796875" bestFit="1" customWidth="1"/>
    <col min="13" max="13" width="19.1796875" bestFit="1" customWidth="1"/>
    <col min="14" max="14" width="7.1796875" bestFit="1" customWidth="1"/>
  </cols>
  <sheetData>
    <row r="1" spans="1:14" ht="54" customHeight="1" x14ac:dyDescent="0.35">
      <c r="A1" s="79" t="s">
        <v>414</v>
      </c>
      <c r="B1" s="79"/>
      <c r="C1" s="79"/>
      <c r="D1" s="79"/>
      <c r="E1" s="79"/>
      <c r="F1" s="79"/>
      <c r="G1" s="79"/>
      <c r="H1" s="79"/>
      <c r="I1" s="79"/>
      <c r="J1" s="79"/>
      <c r="L1" s="79" t="s">
        <v>415</v>
      </c>
      <c r="M1" s="79"/>
      <c r="N1" s="79"/>
    </row>
    <row r="2" spans="1:14" x14ac:dyDescent="0.35">
      <c r="A2" s="3" t="s">
        <v>238</v>
      </c>
      <c r="B2" s="3" t="s">
        <v>239</v>
      </c>
      <c r="C2" s="3" t="s">
        <v>240</v>
      </c>
      <c r="D2" s="3" t="s">
        <v>241</v>
      </c>
      <c r="E2" s="3" t="s">
        <v>242</v>
      </c>
      <c r="F2" s="3" t="s">
        <v>243</v>
      </c>
      <c r="G2" s="4" t="s">
        <v>244</v>
      </c>
      <c r="H2" s="4" t="s">
        <v>245</v>
      </c>
      <c r="I2" s="3" t="s">
        <v>246</v>
      </c>
      <c r="J2" s="3" t="s">
        <v>247</v>
      </c>
      <c r="L2" s="8" t="s">
        <v>238</v>
      </c>
      <c r="M2" s="8" t="s">
        <v>248</v>
      </c>
      <c r="N2" s="8" t="s">
        <v>243</v>
      </c>
    </row>
    <row r="3" spans="1:14" x14ac:dyDescent="0.35">
      <c r="A3" s="96" t="s">
        <v>265</v>
      </c>
      <c r="B3" s="30" t="s">
        <v>112</v>
      </c>
      <c r="C3" s="10">
        <v>1</v>
      </c>
      <c r="D3" s="11">
        <f>C3/$E$3</f>
        <v>0.16666666666666666</v>
      </c>
      <c r="E3" s="86">
        <v>6</v>
      </c>
      <c r="F3" s="87">
        <f>E3/SUM($E$3:$E$52)</f>
        <v>2.4590163934426229E-2</v>
      </c>
      <c r="G3" s="88">
        <v>95664.05</v>
      </c>
      <c r="H3" s="107">
        <f>G3*F3</f>
        <v>2352.3946721311477</v>
      </c>
      <c r="I3" s="89">
        <v>74.666666666666671</v>
      </c>
      <c r="J3" s="89">
        <f>I3*F3</f>
        <v>1.8360655737704918</v>
      </c>
      <c r="L3" s="30" t="s">
        <v>264</v>
      </c>
      <c r="M3" s="10">
        <v>56</v>
      </c>
      <c r="N3" s="11">
        <v>0.22950819672131148</v>
      </c>
    </row>
    <row r="4" spans="1:14" x14ac:dyDescent="0.35">
      <c r="A4" s="96"/>
      <c r="B4" s="30" t="s">
        <v>115</v>
      </c>
      <c r="C4" s="10">
        <v>1</v>
      </c>
      <c r="D4" s="11">
        <f t="shared" ref="D4:D6" si="0">C4/$E$3</f>
        <v>0.16666666666666666</v>
      </c>
      <c r="E4" s="86"/>
      <c r="F4" s="87"/>
      <c r="G4" s="88"/>
      <c r="H4" s="107"/>
      <c r="I4" s="89"/>
      <c r="J4" s="89"/>
      <c r="L4" s="30" t="s">
        <v>266</v>
      </c>
      <c r="M4" s="10">
        <v>46</v>
      </c>
      <c r="N4" s="11">
        <v>0.18852459016393441</v>
      </c>
    </row>
    <row r="5" spans="1:14" x14ac:dyDescent="0.35">
      <c r="A5" s="96"/>
      <c r="B5" s="30" t="s">
        <v>116</v>
      </c>
      <c r="C5" s="10">
        <v>1</v>
      </c>
      <c r="D5" s="11">
        <f t="shared" si="0"/>
        <v>0.16666666666666666</v>
      </c>
      <c r="E5" s="86"/>
      <c r="F5" s="87"/>
      <c r="G5" s="88"/>
      <c r="H5" s="107"/>
      <c r="I5" s="89"/>
      <c r="J5" s="89"/>
      <c r="L5" s="30" t="s">
        <v>280</v>
      </c>
      <c r="M5" s="10">
        <v>23</v>
      </c>
      <c r="N5" s="11">
        <v>9.4262295081967207E-2</v>
      </c>
    </row>
    <row r="6" spans="1:14" x14ac:dyDescent="0.35">
      <c r="A6" s="96"/>
      <c r="B6" s="30" t="s">
        <v>117</v>
      </c>
      <c r="C6" s="10">
        <v>3</v>
      </c>
      <c r="D6" s="11">
        <f t="shared" si="0"/>
        <v>0.5</v>
      </c>
      <c r="E6" s="86"/>
      <c r="F6" s="87"/>
      <c r="G6" s="88"/>
      <c r="H6" s="107"/>
      <c r="I6" s="89"/>
      <c r="J6" s="89"/>
      <c r="L6" s="30" t="s">
        <v>269</v>
      </c>
      <c r="M6" s="10">
        <v>19</v>
      </c>
      <c r="N6" s="11">
        <v>7.7868852459016397E-2</v>
      </c>
    </row>
    <row r="7" spans="1:14" x14ac:dyDescent="0.35">
      <c r="A7" s="31" t="s">
        <v>267</v>
      </c>
      <c r="B7" s="31" t="s">
        <v>72</v>
      </c>
      <c r="C7" s="32">
        <v>7</v>
      </c>
      <c r="D7" s="33">
        <f>C7/$E$7</f>
        <v>1</v>
      </c>
      <c r="E7" s="32">
        <v>7</v>
      </c>
      <c r="F7" s="33">
        <f>E7/SUM($E$3:$E$52)</f>
        <v>2.8688524590163935E-2</v>
      </c>
      <c r="G7" s="34">
        <v>0</v>
      </c>
      <c r="H7" s="47">
        <f>G7*F7</f>
        <v>0</v>
      </c>
      <c r="I7" s="35">
        <v>92</v>
      </c>
      <c r="J7" s="35">
        <f>I7*F7</f>
        <v>2.639344262295082</v>
      </c>
      <c r="L7" s="30" t="s">
        <v>268</v>
      </c>
      <c r="M7" s="10">
        <v>17</v>
      </c>
      <c r="N7" s="11">
        <v>6.9672131147540978E-2</v>
      </c>
    </row>
    <row r="8" spans="1:14" x14ac:dyDescent="0.35">
      <c r="A8" s="96" t="s">
        <v>269</v>
      </c>
      <c r="B8" s="30" t="s">
        <v>60</v>
      </c>
      <c r="C8" s="10">
        <v>1</v>
      </c>
      <c r="D8" s="11">
        <f>C8/$E$8</f>
        <v>5.2631578947368418E-2</v>
      </c>
      <c r="E8" s="86">
        <v>19</v>
      </c>
      <c r="F8" s="87">
        <f>E8/SUM($E$3:$E$52)</f>
        <v>7.7868852459016397E-2</v>
      </c>
      <c r="G8" s="88">
        <v>16760.5</v>
      </c>
      <c r="H8" s="107">
        <f>G8*F8</f>
        <v>1305.1209016393443</v>
      </c>
      <c r="I8" s="89">
        <v>36.375</v>
      </c>
      <c r="J8" s="89">
        <f>I8*F8</f>
        <v>2.8324795081967213</v>
      </c>
      <c r="L8" s="30" t="s">
        <v>275</v>
      </c>
      <c r="M8" s="10">
        <v>16</v>
      </c>
      <c r="N8" s="11">
        <v>6.5573770491803282E-2</v>
      </c>
    </row>
    <row r="9" spans="1:14" x14ac:dyDescent="0.35">
      <c r="A9" s="96"/>
      <c r="B9" s="30" t="s">
        <v>61</v>
      </c>
      <c r="C9" s="10">
        <v>10</v>
      </c>
      <c r="D9" s="11">
        <f t="shared" ref="D9:D13" si="1">C9/$E$8</f>
        <v>0.52631578947368418</v>
      </c>
      <c r="E9" s="86"/>
      <c r="F9" s="87"/>
      <c r="G9" s="88"/>
      <c r="H9" s="107"/>
      <c r="I9" s="89"/>
      <c r="J9" s="89"/>
      <c r="L9" s="30" t="s">
        <v>272</v>
      </c>
      <c r="M9" s="10">
        <v>14</v>
      </c>
      <c r="N9" s="11">
        <v>5.737704918032787E-2</v>
      </c>
    </row>
    <row r="10" spans="1:14" x14ac:dyDescent="0.35">
      <c r="A10" s="96"/>
      <c r="B10" s="30" t="s">
        <v>62</v>
      </c>
      <c r="C10" s="10">
        <v>5</v>
      </c>
      <c r="D10" s="11">
        <f t="shared" si="1"/>
        <v>0.26315789473684209</v>
      </c>
      <c r="E10" s="86"/>
      <c r="F10" s="87"/>
      <c r="G10" s="88"/>
      <c r="H10" s="107"/>
      <c r="I10" s="89"/>
      <c r="J10" s="89"/>
      <c r="L10" s="30" t="s">
        <v>271</v>
      </c>
      <c r="M10" s="10">
        <v>8</v>
      </c>
      <c r="N10" s="11">
        <v>3.2786885245901641E-2</v>
      </c>
    </row>
    <row r="11" spans="1:14" x14ac:dyDescent="0.35">
      <c r="A11" s="96"/>
      <c r="B11" s="30" t="s">
        <v>63</v>
      </c>
      <c r="C11" s="10">
        <v>1</v>
      </c>
      <c r="D11" s="11">
        <f t="shared" si="1"/>
        <v>5.2631578947368418E-2</v>
      </c>
      <c r="E11" s="86"/>
      <c r="F11" s="87"/>
      <c r="G11" s="88"/>
      <c r="H11" s="107"/>
      <c r="I11" s="89"/>
      <c r="J11" s="89"/>
      <c r="L11" s="30" t="s">
        <v>276</v>
      </c>
      <c r="M11" s="10">
        <v>8</v>
      </c>
      <c r="N11" s="11">
        <v>3.2786885245901641E-2</v>
      </c>
    </row>
    <row r="12" spans="1:14" x14ac:dyDescent="0.35">
      <c r="A12" s="96"/>
      <c r="B12" s="30" t="s">
        <v>64</v>
      </c>
      <c r="C12" s="10">
        <v>1</v>
      </c>
      <c r="D12" s="11">
        <f t="shared" si="1"/>
        <v>5.2631578947368418E-2</v>
      </c>
      <c r="E12" s="86"/>
      <c r="F12" s="87"/>
      <c r="G12" s="88"/>
      <c r="H12" s="107"/>
      <c r="I12" s="89"/>
      <c r="J12" s="89"/>
      <c r="L12" s="30" t="s">
        <v>267</v>
      </c>
      <c r="M12" s="10">
        <v>7</v>
      </c>
      <c r="N12" s="11">
        <v>2.8688524590163935E-2</v>
      </c>
    </row>
    <row r="13" spans="1:14" x14ac:dyDescent="0.35">
      <c r="A13" s="96"/>
      <c r="B13" s="30" t="s">
        <v>65</v>
      </c>
      <c r="C13" s="10">
        <v>1</v>
      </c>
      <c r="D13" s="11">
        <f t="shared" si="1"/>
        <v>5.2631578947368418E-2</v>
      </c>
      <c r="E13" s="86"/>
      <c r="F13" s="87"/>
      <c r="G13" s="88"/>
      <c r="H13" s="107"/>
      <c r="I13" s="89"/>
      <c r="J13" s="89"/>
      <c r="L13" s="30" t="s">
        <v>273</v>
      </c>
      <c r="M13" s="10">
        <v>7</v>
      </c>
      <c r="N13" s="11">
        <v>2.8688524590163935E-2</v>
      </c>
    </row>
    <row r="14" spans="1:14" x14ac:dyDescent="0.35">
      <c r="A14" s="97" t="s">
        <v>271</v>
      </c>
      <c r="B14" s="31" t="s">
        <v>89</v>
      </c>
      <c r="C14" s="32">
        <v>2</v>
      </c>
      <c r="D14" s="33">
        <f>C14/$E$14</f>
        <v>0.25</v>
      </c>
      <c r="E14" s="98">
        <v>8</v>
      </c>
      <c r="F14" s="99">
        <f>E14/SUM($E$3:$E$52)</f>
        <v>3.2786885245901641E-2</v>
      </c>
      <c r="G14" s="100">
        <v>0</v>
      </c>
      <c r="H14" s="108">
        <f>G14*F14</f>
        <v>0</v>
      </c>
      <c r="I14" s="105">
        <v>86.5</v>
      </c>
      <c r="J14" s="105">
        <f>I14*F14</f>
        <v>2.8360655737704921</v>
      </c>
      <c r="L14" s="30" t="s">
        <v>274</v>
      </c>
      <c r="M14" s="10">
        <v>7</v>
      </c>
      <c r="N14" s="11">
        <v>2.8688524590163935E-2</v>
      </c>
    </row>
    <row r="15" spans="1:14" x14ac:dyDescent="0.35">
      <c r="A15" s="97"/>
      <c r="B15" s="31" t="s">
        <v>92</v>
      </c>
      <c r="C15" s="32">
        <v>6</v>
      </c>
      <c r="D15" s="33">
        <f>C15/$E$14</f>
        <v>0.75</v>
      </c>
      <c r="E15" s="98"/>
      <c r="F15" s="99"/>
      <c r="G15" s="100"/>
      <c r="H15" s="108"/>
      <c r="I15" s="105"/>
      <c r="J15" s="105"/>
      <c r="L15" s="30" t="s">
        <v>265</v>
      </c>
      <c r="M15" s="10">
        <v>6</v>
      </c>
      <c r="N15" s="11">
        <v>2.4590163934426229E-2</v>
      </c>
    </row>
    <row r="16" spans="1:14" x14ac:dyDescent="0.35">
      <c r="A16" s="96" t="s">
        <v>264</v>
      </c>
      <c r="B16" s="30" t="s">
        <v>28</v>
      </c>
      <c r="C16" s="10">
        <v>2</v>
      </c>
      <c r="D16" s="11">
        <f>C16/$E$16</f>
        <v>3.5714285714285712E-2</v>
      </c>
      <c r="E16" s="86">
        <v>56</v>
      </c>
      <c r="F16" s="87">
        <f>E16/SUM($E$3:$E$52)</f>
        <v>0.22950819672131148</v>
      </c>
      <c r="G16" s="88">
        <v>72292.463888888888</v>
      </c>
      <c r="H16" s="107">
        <f>G16*F16</f>
        <v>16591.713023679418</v>
      </c>
      <c r="I16" s="89">
        <v>44.024999999999999</v>
      </c>
      <c r="J16" s="89">
        <f>I16*F16</f>
        <v>10.104098360655737</v>
      </c>
      <c r="L16" s="30" t="s">
        <v>279</v>
      </c>
      <c r="M16" s="10">
        <v>5</v>
      </c>
      <c r="N16" s="11">
        <v>2.0491803278688523E-2</v>
      </c>
    </row>
    <row r="17" spans="1:14" x14ac:dyDescent="0.35">
      <c r="A17" s="96"/>
      <c r="B17" s="30" t="s">
        <v>29</v>
      </c>
      <c r="C17" s="10">
        <v>17</v>
      </c>
      <c r="D17" s="11">
        <f t="shared" ref="D17:D18" si="2">C17/$E$16</f>
        <v>0.30357142857142855</v>
      </c>
      <c r="E17" s="86"/>
      <c r="F17" s="87"/>
      <c r="G17" s="88"/>
      <c r="H17" s="107"/>
      <c r="I17" s="89"/>
      <c r="J17" s="89"/>
      <c r="L17" s="30" t="s">
        <v>282</v>
      </c>
      <c r="M17" s="10">
        <v>3</v>
      </c>
      <c r="N17" s="11">
        <v>1.2295081967213115E-2</v>
      </c>
    </row>
    <row r="18" spans="1:14" x14ac:dyDescent="0.35">
      <c r="A18" s="96"/>
      <c r="B18" s="30" t="s">
        <v>30</v>
      </c>
      <c r="C18" s="10">
        <v>37</v>
      </c>
      <c r="D18" s="11">
        <f t="shared" si="2"/>
        <v>0.6607142857142857</v>
      </c>
      <c r="E18" s="86"/>
      <c r="F18" s="87"/>
      <c r="G18" s="88"/>
      <c r="H18" s="107"/>
      <c r="I18" s="89"/>
      <c r="J18" s="89"/>
      <c r="L18" s="30" t="s">
        <v>256</v>
      </c>
      <c r="M18" s="10">
        <v>1</v>
      </c>
      <c r="N18" s="11">
        <v>4.0983606557377051E-3</v>
      </c>
    </row>
    <row r="19" spans="1:14" x14ac:dyDescent="0.35">
      <c r="A19" s="97" t="s">
        <v>273</v>
      </c>
      <c r="B19" s="31" t="s">
        <v>95</v>
      </c>
      <c r="C19" s="32">
        <v>1</v>
      </c>
      <c r="D19" s="33">
        <f>C19/$E$19</f>
        <v>0.14285714285714285</v>
      </c>
      <c r="E19" s="98">
        <v>7</v>
      </c>
      <c r="F19" s="99">
        <f>E19/SUM($E$3:$E$52)</f>
        <v>2.8688524590163935E-2</v>
      </c>
      <c r="G19" s="100">
        <v>19933.78</v>
      </c>
      <c r="H19" s="108">
        <f>G19*F19</f>
        <v>571.87073770491804</v>
      </c>
      <c r="I19" s="105">
        <v>42</v>
      </c>
      <c r="J19" s="105">
        <f>I19*F19</f>
        <v>1.2049180327868854</v>
      </c>
      <c r="L19" s="30" t="s">
        <v>278</v>
      </c>
      <c r="M19" s="10">
        <v>1</v>
      </c>
      <c r="N19" s="11">
        <v>4.0983606557377051E-3</v>
      </c>
    </row>
    <row r="20" spans="1:14" x14ac:dyDescent="0.35">
      <c r="A20" s="97"/>
      <c r="B20" s="31" t="s">
        <v>97</v>
      </c>
      <c r="C20" s="32">
        <v>1</v>
      </c>
      <c r="D20" s="33">
        <f t="shared" ref="D20:D22" si="3">C20/$E$19</f>
        <v>0.14285714285714285</v>
      </c>
      <c r="E20" s="98"/>
      <c r="F20" s="99"/>
      <c r="G20" s="100"/>
      <c r="H20" s="108"/>
      <c r="I20" s="105"/>
      <c r="J20" s="105"/>
    </row>
    <row r="21" spans="1:14" ht="29" x14ac:dyDescent="0.35">
      <c r="A21" s="97"/>
      <c r="B21" s="31" t="s">
        <v>99</v>
      </c>
      <c r="C21" s="32">
        <v>4</v>
      </c>
      <c r="D21" s="33">
        <f t="shared" si="3"/>
        <v>0.5714285714285714</v>
      </c>
      <c r="E21" s="98"/>
      <c r="F21" s="99"/>
      <c r="G21" s="100"/>
      <c r="H21" s="108"/>
      <c r="I21" s="105"/>
      <c r="J21" s="105"/>
      <c r="L21" s="40" t="s">
        <v>339</v>
      </c>
      <c r="M21" s="8" t="s">
        <v>285</v>
      </c>
    </row>
    <row r="22" spans="1:14" x14ac:dyDescent="0.35">
      <c r="A22" s="97"/>
      <c r="B22" s="31" t="s">
        <v>100</v>
      </c>
      <c r="C22" s="32">
        <v>1</v>
      </c>
      <c r="D22" s="33">
        <f t="shared" si="3"/>
        <v>0.14285714285714285</v>
      </c>
      <c r="E22" s="98"/>
      <c r="F22" s="99"/>
      <c r="G22" s="100"/>
      <c r="H22" s="108"/>
      <c r="I22" s="105"/>
      <c r="J22" s="105"/>
      <c r="L22" s="9" t="s">
        <v>286</v>
      </c>
      <c r="M22" s="11">
        <v>0.26785714285714285</v>
      </c>
    </row>
    <row r="23" spans="1:14" x14ac:dyDescent="0.35">
      <c r="A23" s="96" t="s">
        <v>274</v>
      </c>
      <c r="B23" s="30" t="s">
        <v>82</v>
      </c>
      <c r="C23" s="10">
        <v>1</v>
      </c>
      <c r="D23" s="11">
        <f>C23/$E$23</f>
        <v>0.14285714285714285</v>
      </c>
      <c r="E23" s="86">
        <v>7</v>
      </c>
      <c r="F23" s="87">
        <f>E23/SUM($E$3:$E$52)</f>
        <v>2.8688524590163935E-2</v>
      </c>
      <c r="G23" s="88">
        <v>12551.266666666668</v>
      </c>
      <c r="H23" s="107">
        <f>G23*F23</f>
        <v>360.07732240437161</v>
      </c>
      <c r="I23" s="89">
        <v>98.4</v>
      </c>
      <c r="J23" s="89">
        <f>I23*F23</f>
        <v>2.8229508196721316</v>
      </c>
      <c r="L23" s="9" t="s">
        <v>288</v>
      </c>
      <c r="M23" s="11">
        <v>0.19642857142857142</v>
      </c>
    </row>
    <row r="24" spans="1:14" x14ac:dyDescent="0.35">
      <c r="A24" s="96"/>
      <c r="B24" s="30" t="s">
        <v>83</v>
      </c>
      <c r="C24" s="10">
        <v>2</v>
      </c>
      <c r="D24" s="11">
        <f t="shared" ref="D24:D26" si="4">C24/$E$23</f>
        <v>0.2857142857142857</v>
      </c>
      <c r="E24" s="86"/>
      <c r="F24" s="87"/>
      <c r="G24" s="88"/>
      <c r="H24" s="107"/>
      <c r="I24" s="89"/>
      <c r="J24" s="89"/>
      <c r="L24" s="9" t="s">
        <v>287</v>
      </c>
      <c r="M24" s="11">
        <v>0.17857142857142858</v>
      </c>
    </row>
    <row r="25" spans="1:14" x14ac:dyDescent="0.35">
      <c r="A25" s="96"/>
      <c r="B25" s="30" t="s">
        <v>85</v>
      </c>
      <c r="C25" s="10">
        <v>3</v>
      </c>
      <c r="D25" s="11">
        <f t="shared" si="4"/>
        <v>0.42857142857142855</v>
      </c>
      <c r="E25" s="86"/>
      <c r="F25" s="87"/>
      <c r="G25" s="88"/>
      <c r="H25" s="107"/>
      <c r="I25" s="89"/>
      <c r="J25" s="89"/>
      <c r="L25" s="9" t="s">
        <v>289</v>
      </c>
      <c r="M25" s="11">
        <v>7.1428571428571425E-2</v>
      </c>
    </row>
    <row r="26" spans="1:14" x14ac:dyDescent="0.35">
      <c r="A26" s="96"/>
      <c r="B26" s="30" t="s">
        <v>86</v>
      </c>
      <c r="C26" s="10">
        <v>1</v>
      </c>
      <c r="D26" s="11">
        <f t="shared" si="4"/>
        <v>0.14285714285714285</v>
      </c>
      <c r="E26" s="86"/>
      <c r="F26" s="87"/>
      <c r="G26" s="88"/>
      <c r="H26" s="107"/>
      <c r="I26" s="89"/>
      <c r="J26" s="89"/>
      <c r="L26" s="9" t="s">
        <v>292</v>
      </c>
      <c r="M26" s="11">
        <v>7.1428571428571425E-2</v>
      </c>
    </row>
    <row r="27" spans="1:14" x14ac:dyDescent="0.35">
      <c r="A27" s="97" t="s">
        <v>266</v>
      </c>
      <c r="B27" s="31" t="s">
        <v>33</v>
      </c>
      <c r="C27" s="32">
        <v>10</v>
      </c>
      <c r="D27" s="33">
        <f>C27/$E$27</f>
        <v>0.21739130434782608</v>
      </c>
      <c r="E27" s="98">
        <v>46</v>
      </c>
      <c r="F27" s="99">
        <f>E27/SUM($E$3:$E$52)</f>
        <v>0.18852459016393441</v>
      </c>
      <c r="G27" s="100">
        <v>42028.728888888887</v>
      </c>
      <c r="H27" s="108">
        <f>G27*F27</f>
        <v>7923.4488888888882</v>
      </c>
      <c r="I27" s="105">
        <v>118.47619047619048</v>
      </c>
      <c r="J27" s="105">
        <f>I27*F27</f>
        <v>22.33567525370804</v>
      </c>
      <c r="L27" s="9" t="s">
        <v>290</v>
      </c>
      <c r="M27" s="11">
        <v>5.3571428571428568E-2</v>
      </c>
    </row>
    <row r="28" spans="1:14" x14ac:dyDescent="0.35">
      <c r="A28" s="97"/>
      <c r="B28" s="31" t="s">
        <v>34</v>
      </c>
      <c r="C28" s="32">
        <v>36</v>
      </c>
      <c r="D28" s="33">
        <f>C28/$E$27</f>
        <v>0.78260869565217395</v>
      </c>
      <c r="E28" s="98"/>
      <c r="F28" s="99"/>
      <c r="G28" s="100"/>
      <c r="H28" s="108"/>
      <c r="I28" s="105"/>
      <c r="J28" s="105"/>
      <c r="L28" s="9" t="s">
        <v>291</v>
      </c>
      <c r="M28" s="11">
        <v>5.3571428571428568E-2</v>
      </c>
    </row>
    <row r="29" spans="1:14" x14ac:dyDescent="0.35">
      <c r="A29" s="96" t="s">
        <v>276</v>
      </c>
      <c r="B29" s="30" t="s">
        <v>77</v>
      </c>
      <c r="C29" s="10">
        <v>1</v>
      </c>
      <c r="D29" s="11">
        <f>C29/$E$29</f>
        <v>0.125</v>
      </c>
      <c r="E29" s="86">
        <v>8</v>
      </c>
      <c r="F29" s="87">
        <f>E29/SUM($E$3:$E$52)</f>
        <v>3.2786885245901641E-2</v>
      </c>
      <c r="G29" s="88">
        <v>13509.942500000001</v>
      </c>
      <c r="H29" s="107">
        <f>G29*F29</f>
        <v>442.94893442622958</v>
      </c>
      <c r="I29" s="89">
        <v>31</v>
      </c>
      <c r="J29" s="89">
        <f>I29*F29</f>
        <v>1.0163934426229508</v>
      </c>
      <c r="L29" s="9" t="s">
        <v>293</v>
      </c>
      <c r="M29" s="11">
        <v>1.7857142857142856E-2</v>
      </c>
    </row>
    <row r="30" spans="1:14" x14ac:dyDescent="0.35">
      <c r="A30" s="96"/>
      <c r="B30" s="30" t="s">
        <v>78</v>
      </c>
      <c r="C30" s="10">
        <v>7</v>
      </c>
      <c r="D30" s="11">
        <f>C30/$E$29</f>
        <v>0.875</v>
      </c>
      <c r="E30" s="86"/>
      <c r="F30" s="87"/>
      <c r="G30" s="88"/>
      <c r="H30" s="107"/>
      <c r="I30" s="89"/>
      <c r="J30" s="89"/>
      <c r="L30" s="9" t="s">
        <v>294</v>
      </c>
      <c r="M30" s="11">
        <v>8.9285714285714302E-2</v>
      </c>
    </row>
    <row r="31" spans="1:14" x14ac:dyDescent="0.35">
      <c r="A31" s="97" t="s">
        <v>268</v>
      </c>
      <c r="B31" s="31" t="s">
        <v>36</v>
      </c>
      <c r="C31" s="32">
        <v>1</v>
      </c>
      <c r="D31" s="33">
        <f>C31/$E$31</f>
        <v>5.8823529411764705E-2</v>
      </c>
      <c r="E31" s="98">
        <v>17</v>
      </c>
      <c r="F31" s="99">
        <f>E31/SUM($E$3:$E$52)</f>
        <v>6.9672131147540978E-2</v>
      </c>
      <c r="G31" s="100">
        <v>3948.72</v>
      </c>
      <c r="H31" s="108">
        <f>G31*F31</f>
        <v>275.11573770491799</v>
      </c>
      <c r="I31" s="105">
        <v>41.375</v>
      </c>
      <c r="J31" s="105">
        <f>I31*F31</f>
        <v>2.8826844262295079</v>
      </c>
    </row>
    <row r="32" spans="1:14" x14ac:dyDescent="0.35">
      <c r="A32" s="97"/>
      <c r="B32" s="31" t="s">
        <v>38</v>
      </c>
      <c r="C32" s="32">
        <v>14</v>
      </c>
      <c r="D32" s="33">
        <f t="shared" ref="D32:D34" si="5">C32/$E$31</f>
        <v>0.82352941176470584</v>
      </c>
      <c r="E32" s="98"/>
      <c r="F32" s="99"/>
      <c r="G32" s="100"/>
      <c r="H32" s="108"/>
      <c r="I32" s="105"/>
      <c r="J32" s="105"/>
    </row>
    <row r="33" spans="1:10" x14ac:dyDescent="0.35">
      <c r="A33" s="97"/>
      <c r="B33" s="31" t="s">
        <v>277</v>
      </c>
      <c r="C33" s="32">
        <v>1</v>
      </c>
      <c r="D33" s="33">
        <f t="shared" si="5"/>
        <v>5.8823529411764705E-2</v>
      </c>
      <c r="E33" s="98"/>
      <c r="F33" s="99"/>
      <c r="G33" s="100"/>
      <c r="H33" s="108"/>
      <c r="I33" s="105"/>
      <c r="J33" s="105"/>
    </row>
    <row r="34" spans="1:10" x14ac:dyDescent="0.35">
      <c r="A34" s="97"/>
      <c r="B34" s="31" t="s">
        <v>41</v>
      </c>
      <c r="C34" s="32">
        <v>1</v>
      </c>
      <c r="D34" s="33">
        <f t="shared" si="5"/>
        <v>5.8823529411764705E-2</v>
      </c>
      <c r="E34" s="98"/>
      <c r="F34" s="99"/>
      <c r="G34" s="100"/>
      <c r="H34" s="108"/>
      <c r="I34" s="105"/>
      <c r="J34" s="105"/>
    </row>
    <row r="35" spans="1:10" x14ac:dyDescent="0.35">
      <c r="A35" s="30" t="s">
        <v>256</v>
      </c>
      <c r="B35" s="30" t="s">
        <v>139</v>
      </c>
      <c r="C35" s="10">
        <v>1</v>
      </c>
      <c r="D35" s="11">
        <f>C35/$E$35</f>
        <v>1</v>
      </c>
      <c r="E35" s="10">
        <v>1</v>
      </c>
      <c r="F35" s="11">
        <f>E35/SUM($E$3:$E$52)</f>
        <v>4.0983606557377051E-3</v>
      </c>
      <c r="G35" s="12">
        <v>2742.05</v>
      </c>
      <c r="H35" s="46">
        <f>G35*F35</f>
        <v>11.237909836065574</v>
      </c>
      <c r="I35" s="13">
        <v>3</v>
      </c>
      <c r="J35" s="13">
        <f>I35*F35</f>
        <v>1.2295081967213115E-2</v>
      </c>
    </row>
    <row r="36" spans="1:10" x14ac:dyDescent="0.35">
      <c r="A36" s="31" t="s">
        <v>278</v>
      </c>
      <c r="B36" s="31" t="s">
        <v>130</v>
      </c>
      <c r="C36" s="32">
        <v>1</v>
      </c>
      <c r="D36" s="33">
        <f>C36/$E$36</f>
        <v>1</v>
      </c>
      <c r="E36" s="32">
        <v>1</v>
      </c>
      <c r="F36" s="33">
        <f>E36/SUM($E$3:$E$52)</f>
        <v>4.0983606557377051E-3</v>
      </c>
      <c r="G36" s="34">
        <v>0</v>
      </c>
      <c r="H36" s="47">
        <f>G36*F36</f>
        <v>0</v>
      </c>
      <c r="I36" s="35">
        <v>36</v>
      </c>
      <c r="J36" s="35">
        <f>I36*F36</f>
        <v>0.14754098360655737</v>
      </c>
    </row>
    <row r="37" spans="1:10" x14ac:dyDescent="0.35">
      <c r="A37" s="96" t="s">
        <v>279</v>
      </c>
      <c r="B37" s="30" t="s">
        <v>105</v>
      </c>
      <c r="C37" s="10">
        <v>1</v>
      </c>
      <c r="D37" s="11">
        <f>C37/$E$37</f>
        <v>0.2</v>
      </c>
      <c r="E37" s="86">
        <v>5</v>
      </c>
      <c r="F37" s="87">
        <f>E37/SUM($E$3:$E$52)</f>
        <v>2.0491803278688523E-2</v>
      </c>
      <c r="G37" s="88">
        <v>0</v>
      </c>
      <c r="H37" s="107">
        <f>G37*F37</f>
        <v>0</v>
      </c>
      <c r="I37" s="89">
        <v>109.4</v>
      </c>
      <c r="J37" s="89">
        <f>I37*F37</f>
        <v>2.2418032786885247</v>
      </c>
    </row>
    <row r="38" spans="1:10" x14ac:dyDescent="0.35">
      <c r="A38" s="96"/>
      <c r="B38" s="30" t="s">
        <v>108</v>
      </c>
      <c r="C38" s="10">
        <v>3</v>
      </c>
      <c r="D38" s="11">
        <f t="shared" ref="D38:D39" si="6">C38/$E$37</f>
        <v>0.6</v>
      </c>
      <c r="E38" s="86"/>
      <c r="F38" s="87"/>
      <c r="G38" s="88"/>
      <c r="H38" s="107"/>
      <c r="I38" s="89"/>
      <c r="J38" s="89"/>
    </row>
    <row r="39" spans="1:10" x14ac:dyDescent="0.35">
      <c r="A39" s="96"/>
      <c r="B39" s="30" t="s">
        <v>109</v>
      </c>
      <c r="C39" s="10">
        <v>1</v>
      </c>
      <c r="D39" s="11">
        <f t="shared" si="6"/>
        <v>0.2</v>
      </c>
      <c r="E39" s="86"/>
      <c r="F39" s="87"/>
      <c r="G39" s="88"/>
      <c r="H39" s="107"/>
      <c r="I39" s="89"/>
      <c r="J39" s="89"/>
    </row>
    <row r="40" spans="1:10" x14ac:dyDescent="0.35">
      <c r="A40" s="97" t="s">
        <v>272</v>
      </c>
      <c r="B40" s="31" t="s">
        <v>67</v>
      </c>
      <c r="C40" s="32">
        <v>1</v>
      </c>
      <c r="D40" s="33">
        <f>C40/$E$40</f>
        <v>7.1428571428571425E-2</v>
      </c>
      <c r="E40" s="98">
        <v>14</v>
      </c>
      <c r="F40" s="99">
        <f>E40/SUM($E$3:$E$52)</f>
        <v>5.737704918032787E-2</v>
      </c>
      <c r="G40" s="100">
        <v>0</v>
      </c>
      <c r="H40" s="108">
        <f>G40*F40</f>
        <v>0</v>
      </c>
      <c r="I40" s="105">
        <v>32</v>
      </c>
      <c r="J40" s="105">
        <f>I40*F40</f>
        <v>1.8360655737704918</v>
      </c>
    </row>
    <row r="41" spans="1:10" x14ac:dyDescent="0.35">
      <c r="A41" s="97"/>
      <c r="B41" s="31" t="s">
        <v>438</v>
      </c>
      <c r="C41" s="32">
        <v>1</v>
      </c>
      <c r="D41" s="33">
        <f t="shared" ref="D41:D43" si="7">C41/$E$40</f>
        <v>7.1428571428571425E-2</v>
      </c>
      <c r="E41" s="98"/>
      <c r="F41" s="99"/>
      <c r="G41" s="100"/>
      <c r="H41" s="108"/>
      <c r="I41" s="105"/>
      <c r="J41" s="105"/>
    </row>
    <row r="42" spans="1:10" x14ac:dyDescent="0.35">
      <c r="A42" s="97"/>
      <c r="B42" s="31" t="s">
        <v>68</v>
      </c>
      <c r="C42" s="32">
        <v>4</v>
      </c>
      <c r="D42" s="33">
        <f t="shared" si="7"/>
        <v>0.2857142857142857</v>
      </c>
      <c r="E42" s="98"/>
      <c r="F42" s="99"/>
      <c r="G42" s="100"/>
      <c r="H42" s="108"/>
      <c r="I42" s="105"/>
      <c r="J42" s="105"/>
    </row>
    <row r="43" spans="1:10" x14ac:dyDescent="0.35">
      <c r="A43" s="97"/>
      <c r="B43" s="31" t="s">
        <v>69</v>
      </c>
      <c r="C43" s="32">
        <v>8</v>
      </c>
      <c r="D43" s="33">
        <f t="shared" si="7"/>
        <v>0.5714285714285714</v>
      </c>
      <c r="E43" s="98"/>
      <c r="F43" s="99"/>
      <c r="G43" s="100"/>
      <c r="H43" s="108"/>
      <c r="I43" s="105"/>
      <c r="J43" s="105"/>
    </row>
    <row r="44" spans="1:10" x14ac:dyDescent="0.35">
      <c r="A44" s="30" t="s">
        <v>275</v>
      </c>
      <c r="B44" s="30" t="s">
        <v>75</v>
      </c>
      <c r="C44" s="10">
        <v>16</v>
      </c>
      <c r="D44" s="11">
        <f>C44/$E$44</f>
        <v>1</v>
      </c>
      <c r="E44" s="10">
        <v>16</v>
      </c>
      <c r="F44" s="11">
        <f>E44/SUM($E$3:$E$52)</f>
        <v>6.5573770491803282E-2</v>
      </c>
      <c r="G44" s="12">
        <v>102317.22</v>
      </c>
      <c r="H44" s="46">
        <f>G44*F44</f>
        <v>6709.3259016393449</v>
      </c>
      <c r="I44" s="13">
        <v>33.888888888888886</v>
      </c>
      <c r="J44" s="13">
        <f>I44*F44</f>
        <v>2.2222222222222223</v>
      </c>
    </row>
    <row r="45" spans="1:10" x14ac:dyDescent="0.35">
      <c r="A45" s="97" t="s">
        <v>280</v>
      </c>
      <c r="B45" s="31" t="s">
        <v>45</v>
      </c>
      <c r="C45" s="32">
        <v>3</v>
      </c>
      <c r="D45" s="33">
        <f>C45/$E$45</f>
        <v>0.13043478260869565</v>
      </c>
      <c r="E45" s="98">
        <v>23</v>
      </c>
      <c r="F45" s="99">
        <f>E45/SUM($E$3:$E$52)</f>
        <v>9.4262295081967207E-2</v>
      </c>
      <c r="G45" s="100">
        <v>732970.21499999997</v>
      </c>
      <c r="H45" s="108">
        <f>G45*F45</f>
        <v>69091.454692622938</v>
      </c>
      <c r="I45" s="105">
        <v>21.666666666666668</v>
      </c>
      <c r="J45" s="105">
        <f>I45*F45</f>
        <v>2.0423497267759561</v>
      </c>
    </row>
    <row r="46" spans="1:10" x14ac:dyDescent="0.35">
      <c r="A46" s="97"/>
      <c r="B46" s="31" t="s">
        <v>47</v>
      </c>
      <c r="C46" s="32">
        <v>1</v>
      </c>
      <c r="D46" s="33">
        <f t="shared" ref="D46:D51" si="8">C46/$E$45</f>
        <v>4.3478260869565216E-2</v>
      </c>
      <c r="E46" s="98"/>
      <c r="F46" s="99"/>
      <c r="G46" s="100"/>
      <c r="H46" s="108"/>
      <c r="I46" s="105"/>
      <c r="J46" s="105"/>
    </row>
    <row r="47" spans="1:10" x14ac:dyDescent="0.35">
      <c r="A47" s="97"/>
      <c r="B47" s="31" t="s">
        <v>49</v>
      </c>
      <c r="C47" s="32">
        <v>14</v>
      </c>
      <c r="D47" s="33">
        <f t="shared" si="8"/>
        <v>0.60869565217391308</v>
      </c>
      <c r="E47" s="98"/>
      <c r="F47" s="99"/>
      <c r="G47" s="100"/>
      <c r="H47" s="108"/>
      <c r="I47" s="105"/>
      <c r="J47" s="105"/>
    </row>
    <row r="48" spans="1:10" x14ac:dyDescent="0.35">
      <c r="A48" s="97"/>
      <c r="B48" s="31" t="s">
        <v>50</v>
      </c>
      <c r="C48" s="32">
        <v>1</v>
      </c>
      <c r="D48" s="33">
        <f t="shared" si="8"/>
        <v>4.3478260869565216E-2</v>
      </c>
      <c r="E48" s="98"/>
      <c r="F48" s="99"/>
      <c r="G48" s="100"/>
      <c r="H48" s="108"/>
      <c r="I48" s="105"/>
      <c r="J48" s="105"/>
    </row>
    <row r="49" spans="1:10" x14ac:dyDescent="0.35">
      <c r="A49" s="97"/>
      <c r="B49" s="31" t="s">
        <v>52</v>
      </c>
      <c r="C49" s="32">
        <v>1</v>
      </c>
      <c r="D49" s="33">
        <f t="shared" si="8"/>
        <v>4.3478260869565216E-2</v>
      </c>
      <c r="E49" s="98"/>
      <c r="F49" s="99"/>
      <c r="G49" s="100"/>
      <c r="H49" s="108"/>
      <c r="I49" s="105"/>
      <c r="J49" s="105"/>
    </row>
    <row r="50" spans="1:10" x14ac:dyDescent="0.35">
      <c r="A50" s="97"/>
      <c r="B50" s="31" t="s">
        <v>53</v>
      </c>
      <c r="C50" s="32">
        <v>1</v>
      </c>
      <c r="D50" s="33">
        <f t="shared" si="8"/>
        <v>4.3478260869565216E-2</v>
      </c>
      <c r="E50" s="98"/>
      <c r="F50" s="99"/>
      <c r="G50" s="100"/>
      <c r="H50" s="108"/>
      <c r="I50" s="105"/>
      <c r="J50" s="105"/>
    </row>
    <row r="51" spans="1:10" x14ac:dyDescent="0.35">
      <c r="A51" s="97"/>
      <c r="B51" s="31" t="s">
        <v>54</v>
      </c>
      <c r="C51" s="32">
        <v>2</v>
      </c>
      <c r="D51" s="33">
        <f t="shared" si="8"/>
        <v>8.6956521739130432E-2</v>
      </c>
      <c r="E51" s="98"/>
      <c r="F51" s="99"/>
      <c r="G51" s="100"/>
      <c r="H51" s="108"/>
      <c r="I51" s="105"/>
      <c r="J51" s="105"/>
    </row>
    <row r="52" spans="1:10" x14ac:dyDescent="0.35">
      <c r="A52" s="30" t="s">
        <v>282</v>
      </c>
      <c r="B52" s="30" t="s">
        <v>126</v>
      </c>
      <c r="C52" s="10">
        <v>3</v>
      </c>
      <c r="D52" s="11">
        <f>C52/$E$52</f>
        <v>1</v>
      </c>
      <c r="E52" s="10">
        <v>3</v>
      </c>
      <c r="F52" s="11">
        <f>E52/SUM($E$3:$E$52)</f>
        <v>1.2295081967213115E-2</v>
      </c>
      <c r="G52" s="12">
        <v>0</v>
      </c>
      <c r="H52" s="46">
        <f>G52*F52</f>
        <v>0</v>
      </c>
      <c r="I52" s="13">
        <v>3.3333333333333335</v>
      </c>
      <c r="J52" s="13">
        <f>I52*F52</f>
        <v>4.0983606557377053E-2</v>
      </c>
    </row>
  </sheetData>
  <mergeCells count="86">
    <mergeCell ref="J45:J51"/>
    <mergeCell ref="A45:A51"/>
    <mergeCell ref="E45:E51"/>
    <mergeCell ref="F45:F51"/>
    <mergeCell ref="G45:G51"/>
    <mergeCell ref="H45:H51"/>
    <mergeCell ref="I45:I51"/>
    <mergeCell ref="J37:J39"/>
    <mergeCell ref="A40:A43"/>
    <mergeCell ref="E40:E43"/>
    <mergeCell ref="F40:F43"/>
    <mergeCell ref="G40:G43"/>
    <mergeCell ref="H40:H43"/>
    <mergeCell ref="I40:I43"/>
    <mergeCell ref="J40:J43"/>
    <mergeCell ref="A37:A39"/>
    <mergeCell ref="E37:E39"/>
    <mergeCell ref="F37:F39"/>
    <mergeCell ref="G37:G39"/>
    <mergeCell ref="H37:H39"/>
    <mergeCell ref="I37:I39"/>
    <mergeCell ref="J29:J30"/>
    <mergeCell ref="A31:A34"/>
    <mergeCell ref="E31:E34"/>
    <mergeCell ref="F31:F34"/>
    <mergeCell ref="G31:G34"/>
    <mergeCell ref="H31:H34"/>
    <mergeCell ref="I31:I34"/>
    <mergeCell ref="J31:J34"/>
    <mergeCell ref="A29:A30"/>
    <mergeCell ref="E29:E30"/>
    <mergeCell ref="F29:F30"/>
    <mergeCell ref="G29:G30"/>
    <mergeCell ref="H29:H30"/>
    <mergeCell ref="I29:I30"/>
    <mergeCell ref="J23:J26"/>
    <mergeCell ref="A27:A28"/>
    <mergeCell ref="E27:E28"/>
    <mergeCell ref="F27:F28"/>
    <mergeCell ref="G27:G28"/>
    <mergeCell ref="H27:H28"/>
    <mergeCell ref="I27:I28"/>
    <mergeCell ref="J27:J28"/>
    <mergeCell ref="A23:A26"/>
    <mergeCell ref="E23:E26"/>
    <mergeCell ref="F23:F26"/>
    <mergeCell ref="G23:G26"/>
    <mergeCell ref="H23:H26"/>
    <mergeCell ref="I23:I26"/>
    <mergeCell ref="J16:J18"/>
    <mergeCell ref="A19:A22"/>
    <mergeCell ref="E19:E22"/>
    <mergeCell ref="F19:F22"/>
    <mergeCell ref="G19:G22"/>
    <mergeCell ref="H19:H22"/>
    <mergeCell ref="I19:I22"/>
    <mergeCell ref="J19:J22"/>
    <mergeCell ref="A16:A18"/>
    <mergeCell ref="E16:E18"/>
    <mergeCell ref="F16:F18"/>
    <mergeCell ref="G16:G18"/>
    <mergeCell ref="H16:H18"/>
    <mergeCell ref="I16:I18"/>
    <mergeCell ref="J8:J13"/>
    <mergeCell ref="A14:A15"/>
    <mergeCell ref="E14:E15"/>
    <mergeCell ref="F14:F15"/>
    <mergeCell ref="G14:G15"/>
    <mergeCell ref="H14:H15"/>
    <mergeCell ref="I14:I15"/>
    <mergeCell ref="J14:J15"/>
    <mergeCell ref="A8:A13"/>
    <mergeCell ref="E8:E13"/>
    <mergeCell ref="F8:F13"/>
    <mergeCell ref="G8:G13"/>
    <mergeCell ref="H8:H13"/>
    <mergeCell ref="I8:I13"/>
    <mergeCell ref="A1:J1"/>
    <mergeCell ref="L1:N1"/>
    <mergeCell ref="A3:A6"/>
    <mergeCell ref="E3:E6"/>
    <mergeCell ref="F3:F6"/>
    <mergeCell ref="G3:G6"/>
    <mergeCell ref="H3:H6"/>
    <mergeCell ref="I3:I6"/>
    <mergeCell ref="J3:J6"/>
  </mergeCells>
  <conditionalFormatting sqref="D3:D1048576">
    <cfRule type="colorScale" priority="8">
      <colorScale>
        <cfvo type="min"/>
        <cfvo type="max"/>
        <color rgb="FFFCFCFF"/>
        <color rgb="FFF8696B"/>
      </colorScale>
    </cfRule>
  </conditionalFormatting>
  <conditionalFormatting sqref="F3:F1048576">
    <cfRule type="colorScale" priority="7">
      <colorScale>
        <cfvo type="min"/>
        <cfvo type="max"/>
        <color rgb="FFFCFCFF"/>
        <color rgb="FFF8696B"/>
      </colorScale>
    </cfRule>
  </conditionalFormatting>
  <conditionalFormatting sqref="G3:G1048576">
    <cfRule type="colorScale" priority="6">
      <colorScale>
        <cfvo type="min"/>
        <cfvo type="max"/>
        <color rgb="FFFCFCFF"/>
        <color rgb="FFF8696B"/>
      </colorScale>
    </cfRule>
  </conditionalFormatting>
  <conditionalFormatting sqref="G2:H2">
    <cfRule type="colorScale" priority="3">
      <colorScale>
        <cfvo type="min"/>
        <cfvo type="max"/>
        <color rgb="FFFCFCFF"/>
        <color rgb="FFF8696B"/>
      </colorScale>
    </cfRule>
  </conditionalFormatting>
  <conditionalFormatting sqref="H3:H1048576">
    <cfRule type="colorScale" priority="5">
      <colorScale>
        <cfvo type="min"/>
        <cfvo type="max"/>
        <color rgb="FFFCFCFF"/>
        <color rgb="FFF8696B"/>
      </colorScale>
    </cfRule>
  </conditionalFormatting>
  <conditionalFormatting sqref="I3:I1048576">
    <cfRule type="colorScale" priority="4">
      <colorScale>
        <cfvo type="min"/>
        <cfvo type="max"/>
        <color rgb="FFFCFCFF"/>
        <color rgb="FFF8696B"/>
      </colorScale>
    </cfRule>
  </conditionalFormatting>
  <conditionalFormatting sqref="J7:J8 J52 J3 J14 J16 J19 J23 J27 J29 J31 J35:J37 J40 J44:J45">
    <cfRule type="colorScale" priority="9">
      <colorScale>
        <cfvo type="min"/>
        <cfvo type="max"/>
        <color rgb="FFFCFCFF"/>
        <color rgb="FFF8696B"/>
      </colorScale>
    </cfRule>
  </conditionalFormatting>
  <conditionalFormatting sqref="M22:M29">
    <cfRule type="colorScale" priority="1">
      <colorScale>
        <cfvo type="min"/>
        <cfvo type="max"/>
        <color rgb="FFFCFCFF"/>
        <color rgb="FFF8696B"/>
      </colorScale>
    </cfRule>
  </conditionalFormatting>
  <conditionalFormatting sqref="N3:N19">
    <cfRule type="colorScale" priority="2">
      <colorScale>
        <cfvo type="min"/>
        <cfvo type="max"/>
        <color rgb="FFFCFCFF"/>
        <color rgb="FFF8696B"/>
      </colorScale>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M68"/>
  <sheetViews>
    <sheetView zoomScale="70" zoomScaleNormal="70" workbookViewId="0">
      <pane ySplit="2" topLeftCell="A3" activePane="bottomLeft" state="frozen"/>
      <selection pane="bottomLeft" activeCell="J23" sqref="A1:XFD1048576"/>
    </sheetView>
  </sheetViews>
  <sheetFormatPr defaultRowHeight="14.5" x14ac:dyDescent="0.35"/>
  <cols>
    <col min="1" max="1" width="57.453125" bestFit="1" customWidth="1"/>
    <col min="2" max="2" width="61.81640625" bestFit="1" customWidth="1"/>
    <col min="3" max="3" width="28.1796875" customWidth="1"/>
    <col min="4" max="4" width="17.54296875" bestFit="1" customWidth="1"/>
    <col min="5" max="5" width="19.81640625" bestFit="1" customWidth="1"/>
    <col min="6" max="6" width="16.1796875" bestFit="1" customWidth="1"/>
    <col min="7" max="7" width="19.453125" bestFit="1" customWidth="1"/>
    <col min="8" max="8" width="20.26953125" bestFit="1" customWidth="1"/>
    <col min="10" max="10" width="62.7265625" bestFit="1" customWidth="1"/>
    <col min="11" max="12" width="6.26953125" bestFit="1" customWidth="1"/>
    <col min="13" max="13" width="20.26953125" bestFit="1" customWidth="1"/>
    <col min="14" max="14" width="21.1796875" bestFit="1" customWidth="1"/>
    <col min="16" max="16" width="61.26953125" bestFit="1" customWidth="1"/>
    <col min="17" max="17" width="21.81640625" bestFit="1" customWidth="1"/>
    <col min="18" max="18" width="8.54296875" bestFit="1" customWidth="1"/>
    <col min="19" max="19" width="21.1796875" bestFit="1" customWidth="1"/>
    <col min="20" max="20" width="13.7265625" bestFit="1" customWidth="1"/>
    <col min="21" max="21" width="25" bestFit="1" customWidth="1"/>
    <col min="22" max="22" width="12.26953125" bestFit="1" customWidth="1"/>
    <col min="23" max="23" width="9.7265625" bestFit="1" customWidth="1"/>
    <col min="24" max="24" width="6.26953125" bestFit="1" customWidth="1"/>
    <col min="25" max="25" width="10" bestFit="1" customWidth="1"/>
    <col min="26" max="26" width="12.7265625" bestFit="1" customWidth="1"/>
    <col min="27" max="27" width="8" bestFit="1" customWidth="1"/>
    <col min="28" max="28" width="18.54296875" bestFit="1" customWidth="1"/>
    <col min="29" max="29" width="15.26953125" bestFit="1" customWidth="1"/>
    <col min="30" max="30" width="6.453125" bestFit="1" customWidth="1"/>
    <col min="32" max="32" width="18.26953125" bestFit="1" customWidth="1"/>
    <col min="33" max="33" width="9.7265625" bestFit="1" customWidth="1"/>
    <col min="34" max="34" width="6.81640625" bestFit="1" customWidth="1"/>
    <col min="35" max="35" width="23" bestFit="1" customWidth="1"/>
    <col min="36" max="36" width="47.26953125" bestFit="1" customWidth="1"/>
    <col min="37" max="37" width="40.7265625" bestFit="1" customWidth="1"/>
    <col min="38" max="38" width="7.7265625" bestFit="1" customWidth="1"/>
    <col min="39" max="39" width="11.1796875" bestFit="1" customWidth="1"/>
  </cols>
  <sheetData>
    <row r="1" spans="1:39" ht="64.900000000000006" customHeight="1" x14ac:dyDescent="0.35">
      <c r="A1" s="79" t="s">
        <v>416</v>
      </c>
      <c r="B1" s="79"/>
      <c r="C1" s="79"/>
      <c r="D1" s="79"/>
      <c r="E1" s="79"/>
      <c r="F1" s="79"/>
      <c r="G1" s="79"/>
      <c r="H1" s="79"/>
      <c r="J1" s="79" t="s">
        <v>417</v>
      </c>
      <c r="K1" s="79"/>
      <c r="L1" s="79"/>
      <c r="P1" s="79" t="s">
        <v>418</v>
      </c>
      <c r="Q1" s="79"/>
      <c r="R1" s="79"/>
      <c r="S1" s="79"/>
      <c r="T1" s="79"/>
      <c r="U1" s="79"/>
      <c r="V1" s="79"/>
      <c r="W1" s="79"/>
      <c r="X1" s="79"/>
      <c r="Y1" s="79"/>
      <c r="Z1" s="79"/>
      <c r="AA1" s="79"/>
      <c r="AB1" s="79"/>
      <c r="AC1" s="79"/>
      <c r="AD1" s="79"/>
      <c r="AE1" s="79"/>
      <c r="AF1" s="79"/>
      <c r="AG1" s="79"/>
      <c r="AH1" s="79"/>
      <c r="AI1" s="79"/>
      <c r="AJ1" s="79"/>
      <c r="AK1" s="79"/>
      <c r="AL1" s="79"/>
      <c r="AM1" s="79"/>
    </row>
    <row r="2" spans="1:39" x14ac:dyDescent="0.35">
      <c r="A2" s="8" t="s">
        <v>238</v>
      </c>
      <c r="B2" s="8" t="s">
        <v>239</v>
      </c>
      <c r="C2" s="8" t="s">
        <v>299</v>
      </c>
      <c r="D2" s="3" t="s">
        <v>241</v>
      </c>
      <c r="E2" s="8" t="s">
        <v>300</v>
      </c>
      <c r="F2" s="3" t="s">
        <v>301</v>
      </c>
      <c r="G2" s="4" t="s">
        <v>302</v>
      </c>
      <c r="H2" s="4" t="s">
        <v>303</v>
      </c>
      <c r="J2" s="8" t="s">
        <v>238</v>
      </c>
      <c r="K2" s="8" t="s">
        <v>248</v>
      </c>
      <c r="L2" s="8" t="s">
        <v>304</v>
      </c>
      <c r="P2" s="6" t="s">
        <v>336</v>
      </c>
      <c r="Q2" s="8" t="s">
        <v>265</v>
      </c>
      <c r="R2" s="8" t="s">
        <v>317</v>
      </c>
      <c r="S2" s="8" t="s">
        <v>319</v>
      </c>
      <c r="T2" s="8" t="s">
        <v>321</v>
      </c>
      <c r="U2" s="8" t="s">
        <v>324</v>
      </c>
      <c r="V2" s="8" t="s">
        <v>316</v>
      </c>
      <c r="W2" s="8" t="s">
        <v>315</v>
      </c>
      <c r="X2" s="8" t="s">
        <v>256</v>
      </c>
      <c r="Y2" s="8" t="s">
        <v>322</v>
      </c>
      <c r="Z2" s="8" t="s">
        <v>327</v>
      </c>
      <c r="AA2" s="8" t="s">
        <v>329</v>
      </c>
      <c r="AB2" s="8" t="s">
        <v>330</v>
      </c>
      <c r="AC2" s="8" t="s">
        <v>318</v>
      </c>
      <c r="AD2" s="8" t="s">
        <v>328</v>
      </c>
      <c r="AE2" s="8" t="s">
        <v>331</v>
      </c>
      <c r="AF2" s="8" t="s">
        <v>332</v>
      </c>
      <c r="AG2" s="8" t="s">
        <v>325</v>
      </c>
      <c r="AH2" s="8" t="s">
        <v>333</v>
      </c>
      <c r="AI2" s="8" t="s">
        <v>323</v>
      </c>
      <c r="AJ2" s="8" t="s">
        <v>320</v>
      </c>
      <c r="AK2" s="8" t="s">
        <v>326</v>
      </c>
      <c r="AL2" s="8" t="s">
        <v>313</v>
      </c>
      <c r="AM2" s="8" t="s">
        <v>283</v>
      </c>
    </row>
    <row r="3" spans="1:39" x14ac:dyDescent="0.35">
      <c r="A3" s="96" t="s">
        <v>265</v>
      </c>
      <c r="B3" s="30" t="s">
        <v>112</v>
      </c>
      <c r="C3" s="10">
        <v>4</v>
      </c>
      <c r="D3" s="11">
        <f>C3/$E$3</f>
        <v>0.26666666666666666</v>
      </c>
      <c r="E3" s="86">
        <v>15</v>
      </c>
      <c r="F3" s="87">
        <f>E3/SUM($E$3:$E$67)</f>
        <v>3.1315240083507306E-2</v>
      </c>
      <c r="G3" s="88">
        <v>21302.191999999999</v>
      </c>
      <c r="H3" s="88">
        <f>G3*F3</f>
        <v>667.08325678496863</v>
      </c>
      <c r="J3" s="9" t="s">
        <v>264</v>
      </c>
      <c r="K3" s="10">
        <v>104</v>
      </c>
      <c r="L3" s="11">
        <v>0.21711899791231734</v>
      </c>
      <c r="P3" s="52" t="s">
        <v>265</v>
      </c>
      <c r="Q3" s="11">
        <v>0.66666666666666663</v>
      </c>
      <c r="R3" s="11">
        <v>0</v>
      </c>
      <c r="S3" s="11">
        <v>0</v>
      </c>
      <c r="T3" s="11">
        <v>0</v>
      </c>
      <c r="U3" s="11">
        <v>6.6666666666666666E-2</v>
      </c>
      <c r="V3" s="11">
        <v>6.6666666666666666E-2</v>
      </c>
      <c r="W3" s="11">
        <v>0</v>
      </c>
      <c r="X3" s="11">
        <v>0</v>
      </c>
      <c r="Y3" s="11">
        <v>0</v>
      </c>
      <c r="Z3" s="11">
        <v>0</v>
      </c>
      <c r="AA3" s="11">
        <v>6.6666666666666666E-2</v>
      </c>
      <c r="AB3" s="11">
        <v>0</v>
      </c>
      <c r="AC3" s="11">
        <v>6.6666666666666666E-2</v>
      </c>
      <c r="AD3" s="11">
        <v>0</v>
      </c>
      <c r="AE3" s="11">
        <v>0</v>
      </c>
      <c r="AF3" s="11">
        <v>0</v>
      </c>
      <c r="AG3" s="11">
        <v>0</v>
      </c>
      <c r="AH3" s="11">
        <v>0</v>
      </c>
      <c r="AI3" s="11">
        <v>0</v>
      </c>
      <c r="AJ3" s="11">
        <v>0</v>
      </c>
      <c r="AK3" s="11">
        <v>0</v>
      </c>
      <c r="AL3" s="11">
        <v>6.6666666666666666E-2</v>
      </c>
      <c r="AM3" s="41">
        <v>1</v>
      </c>
    </row>
    <row r="4" spans="1:39" x14ac:dyDescent="0.35">
      <c r="A4" s="96"/>
      <c r="B4" s="30" t="s">
        <v>114</v>
      </c>
      <c r="C4" s="10">
        <v>4</v>
      </c>
      <c r="D4" s="11">
        <f t="shared" ref="D4:D8" si="0">C4/$E$3</f>
        <v>0.26666666666666666</v>
      </c>
      <c r="E4" s="86"/>
      <c r="F4" s="87"/>
      <c r="G4" s="88"/>
      <c r="H4" s="88"/>
      <c r="J4" s="9" t="s">
        <v>269</v>
      </c>
      <c r="K4" s="10">
        <v>74</v>
      </c>
      <c r="L4" s="11">
        <v>0.1544885177453027</v>
      </c>
      <c r="P4" s="52" t="s">
        <v>267</v>
      </c>
      <c r="Q4" s="11">
        <v>0</v>
      </c>
      <c r="R4" s="11">
        <v>0</v>
      </c>
      <c r="S4" s="11">
        <v>0</v>
      </c>
      <c r="T4" s="11">
        <v>4.3478260869565216E-2</v>
      </c>
      <c r="U4" s="11">
        <v>0</v>
      </c>
      <c r="V4" s="11">
        <v>4.3478260869565216E-2</v>
      </c>
      <c r="W4" s="11">
        <v>0.21739130434782608</v>
      </c>
      <c r="X4" s="11">
        <v>4.3478260869565216E-2</v>
      </c>
      <c r="Y4" s="11">
        <v>0</v>
      </c>
      <c r="Z4" s="11">
        <v>4.3478260869565216E-2</v>
      </c>
      <c r="AA4" s="11">
        <v>0</v>
      </c>
      <c r="AB4" s="11">
        <v>0</v>
      </c>
      <c r="AC4" s="11">
        <v>4.3478260869565216E-2</v>
      </c>
      <c r="AD4" s="11">
        <v>0</v>
      </c>
      <c r="AE4" s="11">
        <v>0</v>
      </c>
      <c r="AF4" s="11">
        <v>0</v>
      </c>
      <c r="AG4" s="11">
        <v>0</v>
      </c>
      <c r="AH4" s="11">
        <v>0</v>
      </c>
      <c r="AI4" s="11">
        <v>0</v>
      </c>
      <c r="AJ4" s="11">
        <v>0.2608695652173913</v>
      </c>
      <c r="AK4" s="11">
        <v>0</v>
      </c>
      <c r="AL4" s="11">
        <v>0.30434782608695654</v>
      </c>
      <c r="AM4" s="41">
        <v>1</v>
      </c>
    </row>
    <row r="5" spans="1:39" x14ac:dyDescent="0.35">
      <c r="A5" s="96"/>
      <c r="B5" s="30" t="s">
        <v>195</v>
      </c>
      <c r="C5" s="10">
        <v>1</v>
      </c>
      <c r="D5" s="11">
        <f t="shared" si="0"/>
        <v>6.6666666666666666E-2</v>
      </c>
      <c r="E5" s="86"/>
      <c r="F5" s="87"/>
      <c r="G5" s="88"/>
      <c r="H5" s="88"/>
      <c r="J5" s="9" t="s">
        <v>266</v>
      </c>
      <c r="K5" s="10">
        <v>52</v>
      </c>
      <c r="L5" s="11">
        <v>0.10855949895615867</v>
      </c>
      <c r="P5" s="52" t="s">
        <v>306</v>
      </c>
      <c r="Q5" s="11">
        <v>0</v>
      </c>
      <c r="R5" s="11">
        <v>0</v>
      </c>
      <c r="S5" s="11">
        <v>0</v>
      </c>
      <c r="T5" s="11">
        <v>0</v>
      </c>
      <c r="U5" s="11">
        <v>0</v>
      </c>
      <c r="V5" s="11">
        <v>0.18181818181818182</v>
      </c>
      <c r="W5" s="11">
        <v>0.13636363636363635</v>
      </c>
      <c r="X5" s="11">
        <v>4.5454545454545456E-2</v>
      </c>
      <c r="Y5" s="11">
        <v>4.5454545454545456E-2</v>
      </c>
      <c r="Z5" s="11">
        <v>0</v>
      </c>
      <c r="AA5" s="11">
        <v>0</v>
      </c>
      <c r="AB5" s="11">
        <v>0</v>
      </c>
      <c r="AC5" s="11">
        <v>0</v>
      </c>
      <c r="AD5" s="11">
        <v>0</v>
      </c>
      <c r="AE5" s="11">
        <v>4.5454545454545456E-2</v>
      </c>
      <c r="AF5" s="11">
        <v>0</v>
      </c>
      <c r="AG5" s="11">
        <v>0</v>
      </c>
      <c r="AH5" s="11">
        <v>0</v>
      </c>
      <c r="AI5" s="11">
        <v>0.27272727272727271</v>
      </c>
      <c r="AJ5" s="11">
        <v>9.0909090909090912E-2</v>
      </c>
      <c r="AK5" s="11">
        <v>0</v>
      </c>
      <c r="AL5" s="11">
        <v>0.18181818181818182</v>
      </c>
      <c r="AM5" s="41">
        <v>1</v>
      </c>
    </row>
    <row r="6" spans="1:39" x14ac:dyDescent="0.35">
      <c r="A6" s="96"/>
      <c r="B6" s="30" t="s">
        <v>196</v>
      </c>
      <c r="C6" s="10">
        <v>1</v>
      </c>
      <c r="D6" s="11">
        <f t="shared" si="0"/>
        <v>6.6666666666666666E-2</v>
      </c>
      <c r="E6" s="86"/>
      <c r="F6" s="87"/>
      <c r="G6" s="88"/>
      <c r="H6" s="88"/>
      <c r="J6" s="9" t="s">
        <v>305</v>
      </c>
      <c r="K6" s="10">
        <v>47</v>
      </c>
      <c r="L6" s="11">
        <v>9.8121085594989568E-2</v>
      </c>
      <c r="P6" s="52" t="s">
        <v>269</v>
      </c>
      <c r="Q6" s="11">
        <v>4.0540540540540543E-2</v>
      </c>
      <c r="R6" s="11">
        <v>8.1081081081081086E-2</v>
      </c>
      <c r="S6" s="11">
        <v>2.7027027027027029E-2</v>
      </c>
      <c r="T6" s="11">
        <v>1.3513513513513514E-2</v>
      </c>
      <c r="U6" s="11">
        <v>0</v>
      </c>
      <c r="V6" s="11">
        <v>9.45945945945946E-2</v>
      </c>
      <c r="W6" s="11">
        <v>0.16216216216216217</v>
      </c>
      <c r="X6" s="11">
        <v>2.7027027027027029E-2</v>
      </c>
      <c r="Y6" s="11">
        <v>4.0540540540540543E-2</v>
      </c>
      <c r="Z6" s="11">
        <v>0</v>
      </c>
      <c r="AA6" s="11">
        <v>0</v>
      </c>
      <c r="AB6" s="11">
        <v>0</v>
      </c>
      <c r="AC6" s="11">
        <v>8.1081081081081086E-2</v>
      </c>
      <c r="AD6" s="11">
        <v>0</v>
      </c>
      <c r="AE6" s="11">
        <v>0</v>
      </c>
      <c r="AF6" s="11">
        <v>0</v>
      </c>
      <c r="AG6" s="11">
        <v>2.7027027027027029E-2</v>
      </c>
      <c r="AH6" s="11">
        <v>0</v>
      </c>
      <c r="AI6" s="11">
        <v>6.7567567567567571E-2</v>
      </c>
      <c r="AJ6" s="11">
        <v>8.1081081081081086E-2</v>
      </c>
      <c r="AK6" s="11">
        <v>8.1081081081081086E-2</v>
      </c>
      <c r="AL6" s="11">
        <v>0.17567567567567569</v>
      </c>
      <c r="AM6" s="41">
        <v>1</v>
      </c>
    </row>
    <row r="7" spans="1:39" x14ac:dyDescent="0.35">
      <c r="A7" s="96"/>
      <c r="B7" s="30" t="s">
        <v>197</v>
      </c>
      <c r="C7" s="10">
        <v>1</v>
      </c>
      <c r="D7" s="11">
        <f t="shared" si="0"/>
        <v>6.6666666666666666E-2</v>
      </c>
      <c r="E7" s="86"/>
      <c r="F7" s="87"/>
      <c r="G7" s="88"/>
      <c r="H7" s="88"/>
      <c r="J7" s="9" t="s">
        <v>273</v>
      </c>
      <c r="K7" s="10">
        <v>42</v>
      </c>
      <c r="L7" s="11">
        <v>8.7682672233820466E-2</v>
      </c>
      <c r="P7" s="52" t="s">
        <v>264</v>
      </c>
      <c r="Q7" s="11">
        <v>9.6153846153846159E-3</v>
      </c>
      <c r="R7" s="11">
        <v>1.9230769230769232E-2</v>
      </c>
      <c r="S7" s="11">
        <v>8.6538461538461536E-2</v>
      </c>
      <c r="T7" s="11">
        <v>2.8846153846153848E-2</v>
      </c>
      <c r="U7" s="11">
        <v>0</v>
      </c>
      <c r="V7" s="11">
        <v>6.7307692307692304E-2</v>
      </c>
      <c r="W7" s="11">
        <v>0.13461538461538461</v>
      </c>
      <c r="X7" s="11">
        <v>0</v>
      </c>
      <c r="Y7" s="11">
        <v>7.6923076923076927E-2</v>
      </c>
      <c r="Z7" s="11">
        <v>9.6153846153846159E-3</v>
      </c>
      <c r="AA7" s="11">
        <v>9.6153846153846159E-3</v>
      </c>
      <c r="AB7" s="11">
        <v>5.7692307692307696E-2</v>
      </c>
      <c r="AC7" s="11">
        <v>0.10576923076923077</v>
      </c>
      <c r="AD7" s="11">
        <v>2.8846153846153848E-2</v>
      </c>
      <c r="AE7" s="11">
        <v>0</v>
      </c>
      <c r="AF7" s="11">
        <v>0</v>
      </c>
      <c r="AG7" s="11">
        <v>4.807692307692308E-2</v>
      </c>
      <c r="AH7" s="11">
        <v>0</v>
      </c>
      <c r="AI7" s="11">
        <v>5.7692307692307696E-2</v>
      </c>
      <c r="AJ7" s="11">
        <v>0.16346153846153846</v>
      </c>
      <c r="AK7" s="11">
        <v>3.8461538461538464E-2</v>
      </c>
      <c r="AL7" s="11">
        <v>5.7692307692307696E-2</v>
      </c>
      <c r="AM7" s="41">
        <v>1</v>
      </c>
    </row>
    <row r="8" spans="1:39" x14ac:dyDescent="0.35">
      <c r="A8" s="96"/>
      <c r="B8" s="30" t="s">
        <v>198</v>
      </c>
      <c r="C8" s="10">
        <v>4</v>
      </c>
      <c r="D8" s="11">
        <f t="shared" si="0"/>
        <v>0.26666666666666666</v>
      </c>
      <c r="E8" s="86"/>
      <c r="F8" s="87"/>
      <c r="G8" s="88"/>
      <c r="H8" s="88"/>
      <c r="J8" s="9" t="s">
        <v>276</v>
      </c>
      <c r="K8" s="10">
        <v>29</v>
      </c>
      <c r="L8" s="11">
        <v>6.0542797494780795E-2</v>
      </c>
      <c r="P8" s="52" t="s">
        <v>273</v>
      </c>
      <c r="Q8" s="11">
        <v>0</v>
      </c>
      <c r="R8" s="11">
        <v>0</v>
      </c>
      <c r="S8" s="11">
        <v>0</v>
      </c>
      <c r="T8" s="11">
        <v>2.3809523809523808E-2</v>
      </c>
      <c r="U8" s="11">
        <v>0</v>
      </c>
      <c r="V8" s="11">
        <v>0.21428571428571427</v>
      </c>
      <c r="W8" s="11">
        <v>0.16666666666666666</v>
      </c>
      <c r="X8" s="11">
        <v>0</v>
      </c>
      <c r="Y8" s="11">
        <v>0.14285714285714285</v>
      </c>
      <c r="Z8" s="11">
        <v>0</v>
      </c>
      <c r="AA8" s="11">
        <v>0</v>
      </c>
      <c r="AB8" s="11">
        <v>2.3809523809523808E-2</v>
      </c>
      <c r="AC8" s="11">
        <v>9.5238095238095233E-2</v>
      </c>
      <c r="AD8" s="11">
        <v>0</v>
      </c>
      <c r="AE8" s="11">
        <v>0</v>
      </c>
      <c r="AF8" s="11">
        <v>0</v>
      </c>
      <c r="AG8" s="11">
        <v>0</v>
      </c>
      <c r="AH8" s="11">
        <v>0</v>
      </c>
      <c r="AI8" s="11">
        <v>0</v>
      </c>
      <c r="AJ8" s="11">
        <v>9.5238095238095233E-2</v>
      </c>
      <c r="AK8" s="11">
        <v>0</v>
      </c>
      <c r="AL8" s="11">
        <v>0.23809523809523808</v>
      </c>
      <c r="AM8" s="41">
        <v>1</v>
      </c>
    </row>
    <row r="9" spans="1:39" x14ac:dyDescent="0.35">
      <c r="A9" s="97" t="s">
        <v>267</v>
      </c>
      <c r="B9" s="31" t="s">
        <v>71</v>
      </c>
      <c r="C9" s="32">
        <v>9</v>
      </c>
      <c r="D9" s="33">
        <f>C9/$E$9</f>
        <v>0.39130434782608697</v>
      </c>
      <c r="E9" s="98">
        <v>23</v>
      </c>
      <c r="F9" s="99">
        <f>E9/SUM($E$3:$E$67)</f>
        <v>4.8016701461377868E-2</v>
      </c>
      <c r="G9" s="100">
        <v>12255.695217391303</v>
      </c>
      <c r="H9" s="100">
        <f>G9*F9</f>
        <v>588.47805845511471</v>
      </c>
      <c r="J9" s="9" t="s">
        <v>307</v>
      </c>
      <c r="K9" s="10">
        <v>24</v>
      </c>
      <c r="L9" s="11">
        <v>5.0104384133611693E-2</v>
      </c>
      <c r="P9" s="52" t="s">
        <v>308</v>
      </c>
      <c r="Q9" s="11">
        <v>0</v>
      </c>
      <c r="R9" s="11">
        <v>0</v>
      </c>
      <c r="S9" s="11">
        <v>0</v>
      </c>
      <c r="T9" s="11">
        <v>0</v>
      </c>
      <c r="U9" s="11">
        <v>0</v>
      </c>
      <c r="V9" s="11">
        <v>0</v>
      </c>
      <c r="W9" s="11">
        <v>1</v>
      </c>
      <c r="X9" s="11">
        <v>0</v>
      </c>
      <c r="Y9" s="11">
        <v>0</v>
      </c>
      <c r="Z9" s="11">
        <v>0</v>
      </c>
      <c r="AA9" s="11">
        <v>0</v>
      </c>
      <c r="AB9" s="11">
        <v>0</v>
      </c>
      <c r="AC9" s="11">
        <v>0</v>
      </c>
      <c r="AD9" s="11">
        <v>0</v>
      </c>
      <c r="AE9" s="11">
        <v>0</v>
      </c>
      <c r="AF9" s="11">
        <v>0</v>
      </c>
      <c r="AG9" s="11">
        <v>0</v>
      </c>
      <c r="AH9" s="11">
        <v>0</v>
      </c>
      <c r="AI9" s="11">
        <v>0</v>
      </c>
      <c r="AJ9" s="11">
        <v>0</v>
      </c>
      <c r="AK9" s="11">
        <v>0</v>
      </c>
      <c r="AL9" s="11">
        <v>0</v>
      </c>
      <c r="AM9" s="41">
        <v>1</v>
      </c>
    </row>
    <row r="10" spans="1:39" x14ac:dyDescent="0.35">
      <c r="A10" s="97"/>
      <c r="B10" s="31" t="s">
        <v>73</v>
      </c>
      <c r="C10" s="32">
        <v>14</v>
      </c>
      <c r="D10" s="33">
        <f>C10/$E$9</f>
        <v>0.60869565217391308</v>
      </c>
      <c r="E10" s="98"/>
      <c r="F10" s="99"/>
      <c r="G10" s="100"/>
      <c r="H10" s="100"/>
      <c r="J10" s="9" t="s">
        <v>267</v>
      </c>
      <c r="K10" s="10">
        <v>23</v>
      </c>
      <c r="L10" s="11">
        <v>4.8016701461377868E-2</v>
      </c>
      <c r="P10" s="52" t="s">
        <v>274</v>
      </c>
      <c r="Q10" s="11">
        <v>0</v>
      </c>
      <c r="R10" s="11">
        <v>0</v>
      </c>
      <c r="S10" s="11">
        <v>0</v>
      </c>
      <c r="T10" s="11">
        <v>0.33333333333333331</v>
      </c>
      <c r="U10" s="11">
        <v>0</v>
      </c>
      <c r="V10" s="11">
        <v>0</v>
      </c>
      <c r="W10" s="11">
        <v>0</v>
      </c>
      <c r="X10" s="11">
        <v>0</v>
      </c>
      <c r="Y10" s="11">
        <v>0</v>
      </c>
      <c r="Z10" s="11">
        <v>0</v>
      </c>
      <c r="AA10" s="11">
        <v>0</v>
      </c>
      <c r="AB10" s="11">
        <v>0</v>
      </c>
      <c r="AC10" s="11">
        <v>0.66666666666666663</v>
      </c>
      <c r="AD10" s="11">
        <v>0</v>
      </c>
      <c r="AE10" s="11">
        <v>0</v>
      </c>
      <c r="AF10" s="11">
        <v>0</v>
      </c>
      <c r="AG10" s="11">
        <v>0</v>
      </c>
      <c r="AH10" s="11">
        <v>0</v>
      </c>
      <c r="AI10" s="11">
        <v>0</v>
      </c>
      <c r="AJ10" s="11">
        <v>0</v>
      </c>
      <c r="AK10" s="11">
        <v>0</v>
      </c>
      <c r="AL10" s="11">
        <v>0</v>
      </c>
      <c r="AM10" s="41">
        <v>1</v>
      </c>
    </row>
    <row r="11" spans="1:39" x14ac:dyDescent="0.35">
      <c r="A11" s="30" t="s">
        <v>306</v>
      </c>
      <c r="B11" s="30" t="s">
        <v>189</v>
      </c>
      <c r="C11" s="10">
        <v>22</v>
      </c>
      <c r="D11" s="11">
        <f>C11/$E$11</f>
        <v>1</v>
      </c>
      <c r="E11" s="10">
        <v>22</v>
      </c>
      <c r="F11" s="11">
        <f>E11/SUM($E$3:$E$67)</f>
        <v>4.5929018789144051E-2</v>
      </c>
      <c r="G11" s="12">
        <v>332088.63666666666</v>
      </c>
      <c r="H11" s="12">
        <f>G11*F11</f>
        <v>15252.505233124564</v>
      </c>
      <c r="J11" s="9" t="s">
        <v>306</v>
      </c>
      <c r="K11" s="10">
        <v>22</v>
      </c>
      <c r="L11" s="11">
        <v>4.5929018789144051E-2</v>
      </c>
      <c r="P11" s="52" t="s">
        <v>83</v>
      </c>
      <c r="Q11" s="11">
        <v>0</v>
      </c>
      <c r="R11" s="11">
        <v>0</v>
      </c>
      <c r="S11" s="11">
        <v>0</v>
      </c>
      <c r="T11" s="11">
        <v>1</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41">
        <v>1</v>
      </c>
    </row>
    <row r="12" spans="1:39" x14ac:dyDescent="0.35">
      <c r="A12" s="96" t="s">
        <v>269</v>
      </c>
      <c r="B12" s="30" t="s">
        <v>60</v>
      </c>
      <c r="C12" s="10">
        <v>2</v>
      </c>
      <c r="D12" s="11">
        <f>C12/$E$12</f>
        <v>2.7027027027027029E-2</v>
      </c>
      <c r="E12" s="86">
        <v>74</v>
      </c>
      <c r="F12" s="87">
        <f>E12/SUM($E$3:$E$67)</f>
        <v>0.1544885177453027</v>
      </c>
      <c r="G12" s="88">
        <v>12720.091538461536</v>
      </c>
      <c r="H12" s="88">
        <f>G12*F12</f>
        <v>1965.1080873614899</v>
      </c>
      <c r="J12" s="9" t="s">
        <v>265</v>
      </c>
      <c r="K12" s="10">
        <v>15</v>
      </c>
      <c r="L12" s="11">
        <v>3.1315240083507306E-2</v>
      </c>
      <c r="P12" s="52" t="s">
        <v>266</v>
      </c>
      <c r="Q12" s="11">
        <v>0</v>
      </c>
      <c r="R12" s="11">
        <v>0</v>
      </c>
      <c r="S12" s="11">
        <v>1.9230769230769232E-2</v>
      </c>
      <c r="T12" s="11">
        <v>0</v>
      </c>
      <c r="U12" s="11">
        <v>0</v>
      </c>
      <c r="V12" s="11">
        <v>1.9230769230769232E-2</v>
      </c>
      <c r="W12" s="11">
        <v>0</v>
      </c>
      <c r="X12" s="11">
        <v>0</v>
      </c>
      <c r="Y12" s="11">
        <v>0</v>
      </c>
      <c r="Z12" s="11">
        <v>0</v>
      </c>
      <c r="AA12" s="11">
        <v>0</v>
      </c>
      <c r="AB12" s="11">
        <v>0</v>
      </c>
      <c r="AC12" s="11">
        <v>1.9230769230769232E-2</v>
      </c>
      <c r="AD12" s="11">
        <v>0</v>
      </c>
      <c r="AE12" s="11">
        <v>1.9230769230769232E-2</v>
      </c>
      <c r="AF12" s="11">
        <v>0</v>
      </c>
      <c r="AG12" s="11">
        <v>0</v>
      </c>
      <c r="AH12" s="11">
        <v>0</v>
      </c>
      <c r="AI12" s="11">
        <v>1.9230769230769232E-2</v>
      </c>
      <c r="AJ12" s="11">
        <v>0</v>
      </c>
      <c r="AK12" s="11">
        <v>0</v>
      </c>
      <c r="AL12" s="11">
        <v>0.90384615384615385</v>
      </c>
      <c r="AM12" s="41">
        <v>1</v>
      </c>
    </row>
    <row r="13" spans="1:39" x14ac:dyDescent="0.35">
      <c r="A13" s="96"/>
      <c r="B13" s="30" t="s">
        <v>160</v>
      </c>
      <c r="C13" s="10">
        <v>1</v>
      </c>
      <c r="D13" s="11">
        <f t="shared" ref="D13:D16" si="1">C13/$E$12</f>
        <v>1.3513513513513514E-2</v>
      </c>
      <c r="E13" s="86"/>
      <c r="F13" s="87"/>
      <c r="G13" s="88"/>
      <c r="H13" s="88"/>
      <c r="J13" s="9" t="s">
        <v>309</v>
      </c>
      <c r="K13" s="10">
        <v>11</v>
      </c>
      <c r="L13" s="11">
        <v>2.2964509394572025E-2</v>
      </c>
      <c r="P13" s="52" t="s">
        <v>276</v>
      </c>
      <c r="Q13" s="11">
        <v>0</v>
      </c>
      <c r="R13" s="11">
        <v>0</v>
      </c>
      <c r="S13" s="11">
        <v>0</v>
      </c>
      <c r="T13" s="11">
        <v>3.4482758620689655E-2</v>
      </c>
      <c r="U13" s="11">
        <v>0</v>
      </c>
      <c r="V13" s="11">
        <v>0.10344827586206896</v>
      </c>
      <c r="W13" s="11">
        <v>0.31034482758620691</v>
      </c>
      <c r="X13" s="11">
        <v>0</v>
      </c>
      <c r="Y13" s="11">
        <v>0.20689655172413793</v>
      </c>
      <c r="Z13" s="11">
        <v>0</v>
      </c>
      <c r="AA13" s="11">
        <v>0</v>
      </c>
      <c r="AB13" s="11">
        <v>0</v>
      </c>
      <c r="AC13" s="11">
        <v>3.4482758620689655E-2</v>
      </c>
      <c r="AD13" s="11">
        <v>0</v>
      </c>
      <c r="AE13" s="11">
        <v>0</v>
      </c>
      <c r="AF13" s="11">
        <v>0</v>
      </c>
      <c r="AG13" s="11">
        <v>0.10344827586206896</v>
      </c>
      <c r="AH13" s="11">
        <v>0</v>
      </c>
      <c r="AI13" s="11">
        <v>0</v>
      </c>
      <c r="AJ13" s="11">
        <v>3.4482758620689655E-2</v>
      </c>
      <c r="AK13" s="11">
        <v>3.4482758620689655E-2</v>
      </c>
      <c r="AL13" s="11">
        <v>0.13793103448275862</v>
      </c>
      <c r="AM13" s="41">
        <v>1</v>
      </c>
    </row>
    <row r="14" spans="1:39" x14ac:dyDescent="0.35">
      <c r="A14" s="96"/>
      <c r="B14" s="30" t="s">
        <v>62</v>
      </c>
      <c r="C14" s="10">
        <v>61</v>
      </c>
      <c r="D14" s="11">
        <f t="shared" si="1"/>
        <v>0.82432432432432434</v>
      </c>
      <c r="E14" s="86"/>
      <c r="F14" s="87"/>
      <c r="G14" s="88"/>
      <c r="H14" s="88"/>
      <c r="J14" s="9" t="s">
        <v>308</v>
      </c>
      <c r="K14" s="10">
        <v>10</v>
      </c>
      <c r="L14" s="11">
        <v>2.0876826722338204E-2</v>
      </c>
      <c r="P14" s="52" t="s">
        <v>256</v>
      </c>
      <c r="Q14" s="11">
        <v>0</v>
      </c>
      <c r="R14" s="11">
        <v>0</v>
      </c>
      <c r="S14" s="11">
        <v>0</v>
      </c>
      <c r="T14" s="11">
        <v>0</v>
      </c>
      <c r="U14" s="11">
        <v>0</v>
      </c>
      <c r="V14" s="11">
        <v>0.5</v>
      </c>
      <c r="W14" s="11">
        <v>0</v>
      </c>
      <c r="X14" s="11">
        <v>0</v>
      </c>
      <c r="Y14" s="11">
        <v>0</v>
      </c>
      <c r="Z14" s="11">
        <v>0</v>
      </c>
      <c r="AA14" s="11">
        <v>0</v>
      </c>
      <c r="AB14" s="11">
        <v>0</v>
      </c>
      <c r="AC14" s="11">
        <v>0</v>
      </c>
      <c r="AD14" s="11">
        <v>0</v>
      </c>
      <c r="AE14" s="11">
        <v>0</v>
      </c>
      <c r="AF14" s="11">
        <v>0.5</v>
      </c>
      <c r="AG14" s="11">
        <v>0</v>
      </c>
      <c r="AH14" s="11">
        <v>0</v>
      </c>
      <c r="AI14" s="11">
        <v>0</v>
      </c>
      <c r="AJ14" s="11">
        <v>0</v>
      </c>
      <c r="AK14" s="11">
        <v>0</v>
      </c>
      <c r="AL14" s="11">
        <v>0</v>
      </c>
      <c r="AM14" s="41">
        <v>1</v>
      </c>
    </row>
    <row r="15" spans="1:39" x14ac:dyDescent="0.35">
      <c r="A15" s="96"/>
      <c r="B15" s="30" t="s">
        <v>63</v>
      </c>
      <c r="C15" s="10">
        <v>7</v>
      </c>
      <c r="D15" s="11">
        <f t="shared" si="1"/>
        <v>9.45945945945946E-2</v>
      </c>
      <c r="E15" s="86"/>
      <c r="F15" s="87"/>
      <c r="G15" s="88"/>
      <c r="H15" s="88"/>
      <c r="J15" s="9" t="s">
        <v>83</v>
      </c>
      <c r="K15" s="10">
        <v>8</v>
      </c>
      <c r="L15" s="11">
        <v>1.6701461377870562E-2</v>
      </c>
      <c r="P15" s="52" t="s">
        <v>279</v>
      </c>
      <c r="Q15" s="11">
        <v>0</v>
      </c>
      <c r="R15" s="11">
        <v>0</v>
      </c>
      <c r="S15" s="11">
        <v>0</v>
      </c>
      <c r="T15" s="11">
        <v>0.2</v>
      </c>
      <c r="U15" s="11">
        <v>0</v>
      </c>
      <c r="V15" s="11">
        <v>0</v>
      </c>
      <c r="W15" s="11">
        <v>0</v>
      </c>
      <c r="X15" s="11">
        <v>0</v>
      </c>
      <c r="Y15" s="11">
        <v>0</v>
      </c>
      <c r="Z15" s="11">
        <v>0.6</v>
      </c>
      <c r="AA15" s="11">
        <v>0</v>
      </c>
      <c r="AB15" s="11">
        <v>0</v>
      </c>
      <c r="AC15" s="11">
        <v>0</v>
      </c>
      <c r="AD15" s="11">
        <v>0</v>
      </c>
      <c r="AE15" s="11">
        <v>0</v>
      </c>
      <c r="AF15" s="11">
        <v>0</v>
      </c>
      <c r="AG15" s="11">
        <v>0</v>
      </c>
      <c r="AH15" s="11">
        <v>0</v>
      </c>
      <c r="AI15" s="11">
        <v>0.2</v>
      </c>
      <c r="AJ15" s="11">
        <v>0</v>
      </c>
      <c r="AK15" s="11">
        <v>0</v>
      </c>
      <c r="AL15" s="11">
        <v>0</v>
      </c>
      <c r="AM15" s="41">
        <v>1</v>
      </c>
    </row>
    <row r="16" spans="1:39" x14ac:dyDescent="0.35">
      <c r="A16" s="96"/>
      <c r="B16" s="30" t="s">
        <v>64</v>
      </c>
      <c r="C16" s="10">
        <v>3</v>
      </c>
      <c r="D16" s="11">
        <f t="shared" si="1"/>
        <v>4.0540540540540543E-2</v>
      </c>
      <c r="E16" s="86"/>
      <c r="F16" s="87"/>
      <c r="G16" s="88"/>
      <c r="H16" s="88"/>
      <c r="J16" s="9" t="s">
        <v>279</v>
      </c>
      <c r="K16" s="10">
        <v>5</v>
      </c>
      <c r="L16" s="11">
        <v>1.0438413361169102E-2</v>
      </c>
      <c r="P16" s="52" t="s">
        <v>275</v>
      </c>
      <c r="Q16" s="11">
        <v>0</v>
      </c>
      <c r="R16" s="11">
        <v>0</v>
      </c>
      <c r="S16" s="11">
        <v>0</v>
      </c>
      <c r="T16" s="11">
        <v>0</v>
      </c>
      <c r="U16" s="11">
        <v>0</v>
      </c>
      <c r="V16" s="11">
        <v>0.2</v>
      </c>
      <c r="W16" s="11">
        <v>0</v>
      </c>
      <c r="X16" s="11">
        <v>0</v>
      </c>
      <c r="Y16" s="11">
        <v>0</v>
      </c>
      <c r="Z16" s="11">
        <v>0</v>
      </c>
      <c r="AA16" s="11">
        <v>0</v>
      </c>
      <c r="AB16" s="11">
        <v>0</v>
      </c>
      <c r="AC16" s="11">
        <v>0.2</v>
      </c>
      <c r="AD16" s="11">
        <v>0.4</v>
      </c>
      <c r="AE16" s="11">
        <v>0</v>
      </c>
      <c r="AF16" s="11">
        <v>0</v>
      </c>
      <c r="AG16" s="11">
        <v>0</v>
      </c>
      <c r="AH16" s="11">
        <v>0</v>
      </c>
      <c r="AI16" s="11">
        <v>0</v>
      </c>
      <c r="AJ16" s="11">
        <v>0</v>
      </c>
      <c r="AK16" s="11">
        <v>0.2</v>
      </c>
      <c r="AL16" s="11">
        <v>0</v>
      </c>
      <c r="AM16" s="41">
        <v>1</v>
      </c>
    </row>
    <row r="17" spans="1:39" x14ac:dyDescent="0.35">
      <c r="A17" s="97" t="s">
        <v>264</v>
      </c>
      <c r="B17" s="31" t="s">
        <v>28</v>
      </c>
      <c r="C17" s="32">
        <v>13</v>
      </c>
      <c r="D17" s="33">
        <f>C17/$E$17</f>
        <v>0.125</v>
      </c>
      <c r="E17" s="98">
        <v>104</v>
      </c>
      <c r="F17" s="99">
        <f>E17/SUM($E$3:$E$67)</f>
        <v>0.21711899791231734</v>
      </c>
      <c r="G17" s="100">
        <v>153708.15656862743</v>
      </c>
      <c r="H17" s="100">
        <f>G17*F17</f>
        <v>33372.960925129963</v>
      </c>
      <c r="J17" s="9" t="s">
        <v>275</v>
      </c>
      <c r="K17" s="10">
        <v>5</v>
      </c>
      <c r="L17" s="11">
        <v>1.0438413361169102E-2</v>
      </c>
      <c r="P17" s="52" t="s">
        <v>307</v>
      </c>
      <c r="Q17" s="11">
        <v>0</v>
      </c>
      <c r="R17" s="11">
        <v>0</v>
      </c>
      <c r="S17" s="11">
        <v>4.1666666666666664E-2</v>
      </c>
      <c r="T17" s="11">
        <v>4.1666666666666664E-2</v>
      </c>
      <c r="U17" s="11">
        <v>0</v>
      </c>
      <c r="V17" s="11">
        <v>0</v>
      </c>
      <c r="W17" s="11">
        <v>4.1666666666666664E-2</v>
      </c>
      <c r="X17" s="11">
        <v>0</v>
      </c>
      <c r="Y17" s="11">
        <v>0</v>
      </c>
      <c r="Z17" s="11">
        <v>0</v>
      </c>
      <c r="AA17" s="11">
        <v>0</v>
      </c>
      <c r="AB17" s="11">
        <v>0</v>
      </c>
      <c r="AC17" s="11">
        <v>8.3333333333333329E-2</v>
      </c>
      <c r="AD17" s="11">
        <v>0.125</v>
      </c>
      <c r="AE17" s="11">
        <v>0</v>
      </c>
      <c r="AF17" s="11">
        <v>0</v>
      </c>
      <c r="AG17" s="11">
        <v>0</v>
      </c>
      <c r="AH17" s="11">
        <v>0</v>
      </c>
      <c r="AI17" s="11">
        <v>0.58333333333333337</v>
      </c>
      <c r="AJ17" s="11">
        <v>4.1666666666666664E-2</v>
      </c>
      <c r="AK17" s="11">
        <v>4.1666666666666664E-2</v>
      </c>
      <c r="AL17" s="11">
        <v>0</v>
      </c>
      <c r="AM17" s="41">
        <v>1</v>
      </c>
    </row>
    <row r="18" spans="1:39" x14ac:dyDescent="0.35">
      <c r="A18" s="97"/>
      <c r="B18" s="31" t="s">
        <v>141</v>
      </c>
      <c r="C18" s="32">
        <v>14</v>
      </c>
      <c r="D18" s="33">
        <f t="shared" ref="D18:D30" si="2">C18/$E$17</f>
        <v>0.13461538461538461</v>
      </c>
      <c r="E18" s="98"/>
      <c r="F18" s="99"/>
      <c r="G18" s="100"/>
      <c r="H18" s="100"/>
      <c r="J18" s="9" t="s">
        <v>274</v>
      </c>
      <c r="K18" s="10">
        <v>3</v>
      </c>
      <c r="L18" s="11">
        <v>6.2630480167014616E-3</v>
      </c>
      <c r="P18" s="52" t="s">
        <v>309</v>
      </c>
      <c r="Q18" s="11">
        <v>0</v>
      </c>
      <c r="R18" s="11">
        <v>0</v>
      </c>
      <c r="S18" s="11">
        <v>9.0909090909090912E-2</v>
      </c>
      <c r="T18" s="11">
        <v>0</v>
      </c>
      <c r="U18" s="11">
        <v>0</v>
      </c>
      <c r="V18" s="11">
        <v>9.0909090909090912E-2</v>
      </c>
      <c r="W18" s="11">
        <v>0.18181818181818182</v>
      </c>
      <c r="X18" s="11">
        <v>0</v>
      </c>
      <c r="Y18" s="11">
        <v>0</v>
      </c>
      <c r="Z18" s="11">
        <v>0</v>
      </c>
      <c r="AA18" s="11">
        <v>0</v>
      </c>
      <c r="AB18" s="11">
        <v>0</v>
      </c>
      <c r="AC18" s="11">
        <v>0</v>
      </c>
      <c r="AD18" s="11">
        <v>0</v>
      </c>
      <c r="AE18" s="11">
        <v>0.27272727272727271</v>
      </c>
      <c r="AF18" s="11">
        <v>0</v>
      </c>
      <c r="AG18" s="11">
        <v>9.0909090909090912E-2</v>
      </c>
      <c r="AH18" s="11">
        <v>0</v>
      </c>
      <c r="AI18" s="11">
        <v>0.18181818181818182</v>
      </c>
      <c r="AJ18" s="11">
        <v>0</v>
      </c>
      <c r="AK18" s="11">
        <v>9.0909090909090912E-2</v>
      </c>
      <c r="AL18" s="11">
        <v>0</v>
      </c>
      <c r="AM18" s="41">
        <v>1</v>
      </c>
    </row>
    <row r="19" spans="1:39" x14ac:dyDescent="0.35">
      <c r="A19" s="97"/>
      <c r="B19" s="31" t="s">
        <v>142</v>
      </c>
      <c r="C19" s="32">
        <v>6</v>
      </c>
      <c r="D19" s="33">
        <f t="shared" si="2"/>
        <v>5.7692307692307696E-2</v>
      </c>
      <c r="E19" s="98"/>
      <c r="F19" s="99"/>
      <c r="G19" s="100"/>
      <c r="H19" s="100"/>
      <c r="J19" s="9" t="s">
        <v>282</v>
      </c>
      <c r="K19" s="10">
        <v>3</v>
      </c>
      <c r="L19" s="11">
        <v>6.2630480167014616E-3</v>
      </c>
      <c r="P19" s="52" t="s">
        <v>305</v>
      </c>
      <c r="Q19" s="11">
        <v>0</v>
      </c>
      <c r="R19" s="11">
        <v>4.2553191489361701E-2</v>
      </c>
      <c r="S19" s="11">
        <v>0.10638297872340426</v>
      </c>
      <c r="T19" s="11">
        <v>4.2553191489361701E-2</v>
      </c>
      <c r="U19" s="11">
        <v>4.2553191489361701E-2</v>
      </c>
      <c r="V19" s="11">
        <v>0</v>
      </c>
      <c r="W19" s="11">
        <v>0</v>
      </c>
      <c r="X19" s="11">
        <v>4.2553191489361701E-2</v>
      </c>
      <c r="Y19" s="11">
        <v>2.1276595744680851E-2</v>
      </c>
      <c r="Z19" s="11">
        <v>0</v>
      </c>
      <c r="AA19" s="11">
        <v>0</v>
      </c>
      <c r="AB19" s="11">
        <v>0</v>
      </c>
      <c r="AC19" s="11">
        <v>0.10638297872340426</v>
      </c>
      <c r="AD19" s="11">
        <v>6.3829787234042548E-2</v>
      </c>
      <c r="AE19" s="11">
        <v>0</v>
      </c>
      <c r="AF19" s="11">
        <v>0</v>
      </c>
      <c r="AG19" s="11">
        <v>0</v>
      </c>
      <c r="AH19" s="11">
        <v>2.1276595744680851E-2</v>
      </c>
      <c r="AI19" s="11">
        <v>2.1276595744680851E-2</v>
      </c>
      <c r="AJ19" s="11">
        <v>8.5106382978723402E-2</v>
      </c>
      <c r="AK19" s="11">
        <v>0</v>
      </c>
      <c r="AL19" s="11">
        <v>0.40425531914893614</v>
      </c>
      <c r="AM19" s="41">
        <v>1</v>
      </c>
    </row>
    <row r="20" spans="1:39" x14ac:dyDescent="0.35">
      <c r="A20" s="97"/>
      <c r="B20" s="31" t="s">
        <v>143</v>
      </c>
      <c r="C20" s="32">
        <v>5</v>
      </c>
      <c r="D20" s="33">
        <f t="shared" si="2"/>
        <v>4.807692307692308E-2</v>
      </c>
      <c r="E20" s="98"/>
      <c r="F20" s="99"/>
      <c r="G20" s="100"/>
      <c r="H20" s="100"/>
      <c r="J20" s="9" t="s">
        <v>256</v>
      </c>
      <c r="K20" s="10">
        <v>2</v>
      </c>
      <c r="L20" s="11">
        <v>4.1753653444676405E-3</v>
      </c>
      <c r="P20" s="52" t="s">
        <v>282</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0.66666666666666663</v>
      </c>
      <c r="AI20" s="11">
        <v>0</v>
      </c>
      <c r="AJ20" s="11">
        <v>0</v>
      </c>
      <c r="AK20" s="11">
        <v>0</v>
      </c>
      <c r="AL20" s="11">
        <v>0.33333333333333331</v>
      </c>
      <c r="AM20" s="41">
        <v>1</v>
      </c>
    </row>
    <row r="21" spans="1:39" x14ac:dyDescent="0.35">
      <c r="A21" s="97"/>
      <c r="B21" s="31" t="s">
        <v>144</v>
      </c>
      <c r="C21" s="32">
        <v>5</v>
      </c>
      <c r="D21" s="33">
        <f t="shared" si="2"/>
        <v>4.807692307692308E-2</v>
      </c>
      <c r="E21" s="98"/>
      <c r="F21" s="99"/>
      <c r="G21" s="100"/>
      <c r="H21" s="100"/>
      <c r="P21" s="53" t="s">
        <v>283</v>
      </c>
      <c r="Q21" s="41">
        <v>2.9227557411273485E-2</v>
      </c>
      <c r="R21" s="41">
        <v>2.0876826722338204E-2</v>
      </c>
      <c r="S21" s="41">
        <v>3.9665970772442591E-2</v>
      </c>
      <c r="T21" s="41">
        <v>4.1753653444676408E-2</v>
      </c>
      <c r="U21" s="41">
        <v>6.2630480167014616E-3</v>
      </c>
      <c r="V21" s="41">
        <v>7.5156576200417533E-2</v>
      </c>
      <c r="W21" s="41">
        <v>0.13152400835073069</v>
      </c>
      <c r="X21" s="41">
        <v>1.2526096033402923E-2</v>
      </c>
      <c r="Y21" s="41">
        <v>5.2192066805845511E-2</v>
      </c>
      <c r="Z21" s="41">
        <v>1.0438413361169102E-2</v>
      </c>
      <c r="AA21" s="41">
        <v>4.1753653444676405E-3</v>
      </c>
      <c r="AB21" s="41">
        <v>1.4613778705636743E-2</v>
      </c>
      <c r="AC21" s="41">
        <v>7.3068893528183715E-2</v>
      </c>
      <c r="AD21" s="41">
        <v>2.2964509394572025E-2</v>
      </c>
      <c r="AE21" s="41">
        <v>1.0438413361169102E-2</v>
      </c>
      <c r="AF21" s="41">
        <v>2.0876826722338203E-3</v>
      </c>
      <c r="AG21" s="41">
        <v>2.2964509394572025E-2</v>
      </c>
      <c r="AH21" s="41">
        <v>6.2630480167014616E-3</v>
      </c>
      <c r="AI21" s="41">
        <v>7.5156576200417533E-2</v>
      </c>
      <c r="AJ21" s="41">
        <v>8.5594989561586635E-2</v>
      </c>
      <c r="AK21" s="41">
        <v>2.9227557411273485E-2</v>
      </c>
      <c r="AL21" s="41">
        <v>0.23382045929018788</v>
      </c>
      <c r="AM21" s="41">
        <v>1</v>
      </c>
    </row>
    <row r="22" spans="1:39" ht="31.15" customHeight="1" x14ac:dyDescent="0.35">
      <c r="A22" s="97"/>
      <c r="B22" s="31" t="s">
        <v>146</v>
      </c>
      <c r="C22" s="32">
        <v>3</v>
      </c>
      <c r="D22" s="33">
        <f t="shared" si="2"/>
        <v>2.8846153846153848E-2</v>
      </c>
      <c r="E22" s="98"/>
      <c r="F22" s="99"/>
      <c r="G22" s="100"/>
      <c r="H22" s="100"/>
      <c r="J22" s="79" t="s">
        <v>419</v>
      </c>
      <c r="K22" s="79"/>
      <c r="L22" s="79"/>
      <c r="M22" s="79"/>
      <c r="N22" s="79"/>
    </row>
    <row r="23" spans="1:39" x14ac:dyDescent="0.35">
      <c r="A23" s="97"/>
      <c r="B23" s="31" t="s">
        <v>147</v>
      </c>
      <c r="C23" s="32">
        <v>5</v>
      </c>
      <c r="D23" s="33">
        <f t="shared" si="2"/>
        <v>4.807692307692308E-2</v>
      </c>
      <c r="E23" s="98"/>
      <c r="F23" s="99"/>
      <c r="G23" s="100"/>
      <c r="H23" s="100"/>
      <c r="J23" s="8" t="s">
        <v>442</v>
      </c>
      <c r="K23" s="8" t="s">
        <v>248</v>
      </c>
      <c r="L23" s="8" t="s">
        <v>304</v>
      </c>
      <c r="M23" s="4" t="s">
        <v>302</v>
      </c>
      <c r="N23" s="4" t="s">
        <v>303</v>
      </c>
    </row>
    <row r="24" spans="1:39" x14ac:dyDescent="0.35">
      <c r="A24" s="97"/>
      <c r="B24" s="31" t="s">
        <v>148</v>
      </c>
      <c r="C24" s="32">
        <v>4</v>
      </c>
      <c r="D24" s="33">
        <f t="shared" si="2"/>
        <v>3.8461538461538464E-2</v>
      </c>
      <c r="E24" s="98"/>
      <c r="F24" s="99"/>
      <c r="G24" s="100"/>
      <c r="H24" s="100"/>
      <c r="J24" s="9" t="s">
        <v>313</v>
      </c>
      <c r="K24" s="10">
        <v>112</v>
      </c>
      <c r="L24" s="11">
        <v>0.23382045929018788</v>
      </c>
      <c r="M24" s="12">
        <v>16122.046396396399</v>
      </c>
      <c r="N24" s="12">
        <f t="shared" ref="N24:N45" si="3">M24*L24</f>
        <v>3769.6642931031247</v>
      </c>
    </row>
    <row r="25" spans="1:39" x14ac:dyDescent="0.35">
      <c r="A25" s="97"/>
      <c r="B25" s="31" t="s">
        <v>149</v>
      </c>
      <c r="C25" s="32">
        <v>4</v>
      </c>
      <c r="D25" s="33">
        <f t="shared" si="2"/>
        <v>3.8461538461538464E-2</v>
      </c>
      <c r="E25" s="98"/>
      <c r="F25" s="99"/>
      <c r="G25" s="100"/>
      <c r="H25" s="100"/>
      <c r="J25" s="9" t="s">
        <v>315</v>
      </c>
      <c r="K25" s="10">
        <v>63</v>
      </c>
      <c r="L25" s="11">
        <v>0.13152400835073069</v>
      </c>
      <c r="M25" s="12">
        <v>10029.652580645159</v>
      </c>
      <c r="N25" s="12">
        <f t="shared" si="3"/>
        <v>1319.1401097717016</v>
      </c>
    </row>
    <row r="26" spans="1:39" x14ac:dyDescent="0.35">
      <c r="A26" s="97"/>
      <c r="B26" s="31" t="s">
        <v>151</v>
      </c>
      <c r="C26" s="32">
        <v>1</v>
      </c>
      <c r="D26" s="33">
        <f t="shared" si="2"/>
        <v>9.6153846153846159E-3</v>
      </c>
      <c r="E26" s="98"/>
      <c r="F26" s="99"/>
      <c r="G26" s="100"/>
      <c r="H26" s="100"/>
      <c r="J26" s="9" t="s">
        <v>320</v>
      </c>
      <c r="K26" s="10">
        <v>41</v>
      </c>
      <c r="L26" s="11">
        <v>8.5594989561586635E-2</v>
      </c>
      <c r="M26" s="12">
        <v>21842.717804878052</v>
      </c>
      <c r="N26" s="12">
        <f t="shared" si="3"/>
        <v>1869.6272025052194</v>
      </c>
    </row>
    <row r="27" spans="1:39" x14ac:dyDescent="0.35">
      <c r="A27" s="97"/>
      <c r="B27" s="31" t="s">
        <v>152</v>
      </c>
      <c r="C27" s="32">
        <v>38</v>
      </c>
      <c r="D27" s="33">
        <f t="shared" si="2"/>
        <v>0.36538461538461536</v>
      </c>
      <c r="E27" s="98"/>
      <c r="F27" s="99"/>
      <c r="G27" s="100"/>
      <c r="H27" s="100"/>
      <c r="J27" s="9" t="s">
        <v>316</v>
      </c>
      <c r="K27" s="10">
        <v>36</v>
      </c>
      <c r="L27" s="11">
        <v>7.5156576200417533E-2</v>
      </c>
      <c r="M27" s="12">
        <v>76279.868571428582</v>
      </c>
      <c r="N27" s="12">
        <f t="shared" si="3"/>
        <v>5732.9337548464064</v>
      </c>
    </row>
    <row r="28" spans="1:39" x14ac:dyDescent="0.35">
      <c r="A28" s="97"/>
      <c r="B28" s="31" t="s">
        <v>154</v>
      </c>
      <c r="C28" s="32">
        <v>2</v>
      </c>
      <c r="D28" s="33">
        <f t="shared" si="2"/>
        <v>1.9230769230769232E-2</v>
      </c>
      <c r="E28" s="98"/>
      <c r="F28" s="99"/>
      <c r="G28" s="100"/>
      <c r="H28" s="100"/>
      <c r="J28" s="9" t="s">
        <v>323</v>
      </c>
      <c r="K28" s="10">
        <v>36</v>
      </c>
      <c r="L28" s="11">
        <v>7.5156576200417533E-2</v>
      </c>
      <c r="M28" s="12">
        <v>219074.32235294118</v>
      </c>
      <c r="N28" s="12">
        <f t="shared" si="3"/>
        <v>16464.876001473658</v>
      </c>
    </row>
    <row r="29" spans="1:39" x14ac:dyDescent="0.35">
      <c r="A29" s="97"/>
      <c r="B29" s="31" t="s">
        <v>31</v>
      </c>
      <c r="C29" s="32">
        <v>2</v>
      </c>
      <c r="D29" s="33">
        <f t="shared" si="2"/>
        <v>1.9230769230769232E-2</v>
      </c>
      <c r="E29" s="98"/>
      <c r="F29" s="99"/>
      <c r="G29" s="100"/>
      <c r="H29" s="100"/>
      <c r="J29" s="9" t="s">
        <v>318</v>
      </c>
      <c r="K29" s="10">
        <v>35</v>
      </c>
      <c r="L29" s="11">
        <v>7.3068893528183715E-2</v>
      </c>
      <c r="M29" s="12">
        <v>318465.82228571421</v>
      </c>
      <c r="N29" s="12">
        <f t="shared" si="3"/>
        <v>23269.945260960329</v>
      </c>
    </row>
    <row r="30" spans="1:39" x14ac:dyDescent="0.35">
      <c r="A30" s="97"/>
      <c r="B30" s="31" t="s">
        <v>155</v>
      </c>
      <c r="C30" s="32">
        <v>2</v>
      </c>
      <c r="D30" s="33">
        <f t="shared" si="2"/>
        <v>1.9230769230769232E-2</v>
      </c>
      <c r="E30" s="98"/>
      <c r="F30" s="99"/>
      <c r="G30" s="100"/>
      <c r="H30" s="100"/>
      <c r="J30" s="9" t="s">
        <v>322</v>
      </c>
      <c r="K30" s="10">
        <v>25</v>
      </c>
      <c r="L30" s="11">
        <v>5.2192066805845511E-2</v>
      </c>
      <c r="M30" s="12">
        <v>289761.77541666664</v>
      </c>
      <c r="N30" s="12">
        <f t="shared" si="3"/>
        <v>15123.265940327068</v>
      </c>
    </row>
    <row r="31" spans="1:39" x14ac:dyDescent="0.35">
      <c r="A31" s="96" t="s">
        <v>273</v>
      </c>
      <c r="B31" s="30" t="s">
        <v>170</v>
      </c>
      <c r="C31" s="10">
        <v>3</v>
      </c>
      <c r="D31" s="11">
        <f>C31/$E$31</f>
        <v>7.1428571428571425E-2</v>
      </c>
      <c r="E31" s="86">
        <v>42</v>
      </c>
      <c r="F31" s="87">
        <f>E31/SUM($E$3:$E$67)</f>
        <v>8.7682672233820466E-2</v>
      </c>
      <c r="G31" s="88">
        <v>49098.909047619054</v>
      </c>
      <c r="H31" s="88">
        <f>G31*F31</f>
        <v>4305.1235490605441</v>
      </c>
      <c r="J31" s="9" t="s">
        <v>321</v>
      </c>
      <c r="K31" s="10">
        <v>20</v>
      </c>
      <c r="L31" s="11">
        <v>4.1753653444676408E-2</v>
      </c>
      <c r="M31" s="12">
        <v>22410.628000000001</v>
      </c>
      <c r="N31" s="12">
        <f t="shared" si="3"/>
        <v>935.72559498956161</v>
      </c>
    </row>
    <row r="32" spans="1:39" x14ac:dyDescent="0.35">
      <c r="A32" s="96"/>
      <c r="B32" s="30" t="s">
        <v>171</v>
      </c>
      <c r="C32" s="10">
        <v>1</v>
      </c>
      <c r="D32" s="11">
        <f t="shared" ref="D32:D39" si="4">C32/$E$31</f>
        <v>2.3809523809523808E-2</v>
      </c>
      <c r="E32" s="86"/>
      <c r="F32" s="87"/>
      <c r="G32" s="88"/>
      <c r="H32" s="88"/>
      <c r="J32" s="9" t="s">
        <v>319</v>
      </c>
      <c r="K32" s="10">
        <v>19</v>
      </c>
      <c r="L32" s="11">
        <v>3.9665970772442591E-2</v>
      </c>
      <c r="M32" s="12">
        <v>112890.34999999999</v>
      </c>
      <c r="N32" s="12">
        <f t="shared" si="3"/>
        <v>4477.9053235908141</v>
      </c>
    </row>
    <row r="33" spans="1:14" x14ac:dyDescent="0.35">
      <c r="A33" s="96"/>
      <c r="B33" s="30" t="s">
        <v>172</v>
      </c>
      <c r="C33" s="10">
        <v>1</v>
      </c>
      <c r="D33" s="11">
        <f t="shared" si="4"/>
        <v>2.3809523809523808E-2</v>
      </c>
      <c r="E33" s="86"/>
      <c r="F33" s="87"/>
      <c r="G33" s="88"/>
      <c r="H33" s="88"/>
      <c r="J33" s="9" t="s">
        <v>265</v>
      </c>
      <c r="K33" s="10">
        <v>14</v>
      </c>
      <c r="L33" s="11">
        <v>2.9227557411273485E-2</v>
      </c>
      <c r="M33" s="12">
        <v>17121.807142857142</v>
      </c>
      <c r="N33" s="12">
        <f t="shared" si="3"/>
        <v>500.42860125260955</v>
      </c>
    </row>
    <row r="34" spans="1:14" x14ac:dyDescent="0.35">
      <c r="A34" s="96"/>
      <c r="B34" s="30" t="s">
        <v>98</v>
      </c>
      <c r="C34" s="10">
        <v>1</v>
      </c>
      <c r="D34" s="11">
        <f t="shared" si="4"/>
        <v>2.3809523809523808E-2</v>
      </c>
      <c r="E34" s="86"/>
      <c r="F34" s="87"/>
      <c r="G34" s="88"/>
      <c r="H34" s="88"/>
      <c r="J34" s="9" t="s">
        <v>326</v>
      </c>
      <c r="K34" s="10">
        <v>14</v>
      </c>
      <c r="L34" s="11">
        <v>2.9227557411273485E-2</v>
      </c>
      <c r="M34" s="12">
        <v>11595.740714285714</v>
      </c>
      <c r="N34" s="12">
        <f t="shared" si="3"/>
        <v>338.91517745302713</v>
      </c>
    </row>
    <row r="35" spans="1:14" x14ac:dyDescent="0.35">
      <c r="A35" s="96"/>
      <c r="B35" s="30" t="s">
        <v>100</v>
      </c>
      <c r="C35" s="10">
        <v>2</v>
      </c>
      <c r="D35" s="11">
        <f t="shared" si="4"/>
        <v>4.7619047619047616E-2</v>
      </c>
      <c r="E35" s="86"/>
      <c r="F35" s="87"/>
      <c r="G35" s="88"/>
      <c r="H35" s="88"/>
      <c r="J35" s="9" t="s">
        <v>328</v>
      </c>
      <c r="K35" s="10">
        <v>11</v>
      </c>
      <c r="L35" s="11">
        <v>2.2964509394572025E-2</v>
      </c>
      <c r="M35" s="12">
        <v>26435.696363636362</v>
      </c>
      <c r="N35" s="12">
        <f t="shared" si="3"/>
        <v>607.08279749478072</v>
      </c>
    </row>
    <row r="36" spans="1:14" x14ac:dyDescent="0.35">
      <c r="A36" s="96"/>
      <c r="B36" s="30" t="s">
        <v>173</v>
      </c>
      <c r="C36" s="10">
        <v>9</v>
      </c>
      <c r="D36" s="11">
        <f t="shared" si="4"/>
        <v>0.21428571428571427</v>
      </c>
      <c r="E36" s="86"/>
      <c r="F36" s="87"/>
      <c r="G36" s="88"/>
      <c r="H36" s="88"/>
      <c r="J36" s="9" t="s">
        <v>325</v>
      </c>
      <c r="K36" s="10">
        <v>11</v>
      </c>
      <c r="L36" s="11">
        <v>2.2964509394572025E-2</v>
      </c>
      <c r="M36" s="12">
        <v>55317.659090909088</v>
      </c>
      <c r="N36" s="12">
        <f t="shared" si="3"/>
        <v>1270.3429018789143</v>
      </c>
    </row>
    <row r="37" spans="1:14" x14ac:dyDescent="0.35">
      <c r="A37" s="96"/>
      <c r="B37" s="30" t="s">
        <v>101</v>
      </c>
      <c r="C37" s="10">
        <v>17</v>
      </c>
      <c r="D37" s="11">
        <f t="shared" si="4"/>
        <v>0.40476190476190477</v>
      </c>
      <c r="E37" s="86"/>
      <c r="F37" s="87"/>
      <c r="G37" s="88"/>
      <c r="H37" s="88"/>
      <c r="J37" s="9" t="s">
        <v>317</v>
      </c>
      <c r="K37" s="10">
        <v>10</v>
      </c>
      <c r="L37" s="11">
        <v>2.0876826722338204E-2</v>
      </c>
      <c r="M37" s="12">
        <v>39736.671428571433</v>
      </c>
      <c r="N37" s="12">
        <f t="shared" si="3"/>
        <v>829.57560393677318</v>
      </c>
    </row>
    <row r="38" spans="1:14" x14ac:dyDescent="0.35">
      <c r="A38" s="96"/>
      <c r="B38" s="30" t="s">
        <v>102</v>
      </c>
      <c r="C38" s="10">
        <v>2</v>
      </c>
      <c r="D38" s="11">
        <f t="shared" si="4"/>
        <v>4.7619047619047616E-2</v>
      </c>
      <c r="E38" s="86"/>
      <c r="F38" s="87"/>
      <c r="G38" s="88"/>
      <c r="H38" s="88"/>
      <c r="J38" s="9" t="s">
        <v>330</v>
      </c>
      <c r="K38" s="10">
        <v>7</v>
      </c>
      <c r="L38" s="11">
        <v>1.4613778705636743E-2</v>
      </c>
      <c r="M38" s="12">
        <v>31018.02714285714</v>
      </c>
      <c r="N38" s="12">
        <f t="shared" si="3"/>
        <v>453.29058455114819</v>
      </c>
    </row>
    <row r="39" spans="1:14" x14ac:dyDescent="0.35">
      <c r="A39" s="96"/>
      <c r="B39" s="30" t="s">
        <v>174</v>
      </c>
      <c r="C39" s="10">
        <v>6</v>
      </c>
      <c r="D39" s="11">
        <f t="shared" si="4"/>
        <v>0.14285714285714285</v>
      </c>
      <c r="E39" s="86"/>
      <c r="F39" s="87"/>
      <c r="G39" s="88"/>
      <c r="H39" s="88"/>
      <c r="J39" s="9" t="s">
        <v>256</v>
      </c>
      <c r="K39" s="10">
        <v>6</v>
      </c>
      <c r="L39" s="11">
        <v>1.2526096033402923E-2</v>
      </c>
      <c r="M39" s="12">
        <v>28581.551666666666</v>
      </c>
      <c r="N39" s="12">
        <f t="shared" si="3"/>
        <v>358.01526096033405</v>
      </c>
    </row>
    <row r="40" spans="1:14" x14ac:dyDescent="0.35">
      <c r="A40" s="31" t="s">
        <v>308</v>
      </c>
      <c r="B40" s="31" t="s">
        <v>205</v>
      </c>
      <c r="C40" s="32">
        <v>10</v>
      </c>
      <c r="D40" s="33">
        <f>C40/$E$40</f>
        <v>1</v>
      </c>
      <c r="E40" s="32">
        <v>10</v>
      </c>
      <c r="F40" s="33">
        <f>E40/SUM($E$3:$E$67)</f>
        <v>2.0876826722338204E-2</v>
      </c>
      <c r="G40" s="34">
        <v>7573.2860000000001</v>
      </c>
      <c r="H40" s="34">
        <f>G40*F40</f>
        <v>158.1061795407098</v>
      </c>
      <c r="J40" s="9" t="s">
        <v>327</v>
      </c>
      <c r="K40" s="10">
        <v>5</v>
      </c>
      <c r="L40" s="11">
        <v>1.0438413361169102E-2</v>
      </c>
      <c r="M40" s="12">
        <v>13899.217999999999</v>
      </c>
      <c r="N40" s="12">
        <f t="shared" si="3"/>
        <v>145.08578288100207</v>
      </c>
    </row>
    <row r="41" spans="1:14" x14ac:dyDescent="0.35">
      <c r="A41" s="96" t="s">
        <v>274</v>
      </c>
      <c r="B41" s="30" t="s">
        <v>220</v>
      </c>
      <c r="C41" s="10">
        <v>2</v>
      </c>
      <c r="D41" s="11">
        <f>C41/$E$41</f>
        <v>0.66666666666666663</v>
      </c>
      <c r="E41" s="86">
        <v>3</v>
      </c>
      <c r="F41" s="87">
        <f>E41/SUM($E$3:$E$67)</f>
        <v>6.2630480167014616E-3</v>
      </c>
      <c r="G41" s="88">
        <v>1351882.8633333333</v>
      </c>
      <c r="H41" s="88">
        <f>G41*F41</f>
        <v>8466.9072860125252</v>
      </c>
      <c r="J41" s="9" t="s">
        <v>331</v>
      </c>
      <c r="K41" s="10">
        <v>5</v>
      </c>
      <c r="L41" s="11">
        <v>1.0438413361169102E-2</v>
      </c>
      <c r="M41" s="12">
        <v>53696.291999999994</v>
      </c>
      <c r="N41" s="12">
        <f t="shared" si="3"/>
        <v>560.50409185803755</v>
      </c>
    </row>
    <row r="42" spans="1:14" x14ac:dyDescent="0.35">
      <c r="A42" s="96"/>
      <c r="B42" s="30" t="s">
        <v>85</v>
      </c>
      <c r="C42" s="10">
        <v>1</v>
      </c>
      <c r="D42" s="11">
        <f>C42/$E$41</f>
        <v>0.33333333333333331</v>
      </c>
      <c r="E42" s="86"/>
      <c r="F42" s="87"/>
      <c r="G42" s="88"/>
      <c r="H42" s="88"/>
      <c r="J42" s="9" t="s">
        <v>324</v>
      </c>
      <c r="K42" s="10">
        <v>3</v>
      </c>
      <c r="L42" s="11">
        <v>6.2630480167014616E-3</v>
      </c>
      <c r="M42" s="12">
        <v>14505.25</v>
      </c>
      <c r="N42" s="12">
        <f t="shared" si="3"/>
        <v>90.84707724425887</v>
      </c>
    </row>
    <row r="43" spans="1:14" x14ac:dyDescent="0.35">
      <c r="A43" s="31" t="s">
        <v>83</v>
      </c>
      <c r="B43" s="31" t="s">
        <v>200</v>
      </c>
      <c r="C43" s="32">
        <v>8</v>
      </c>
      <c r="D43" s="33">
        <f>C43/$E$43</f>
        <v>1</v>
      </c>
      <c r="E43" s="32">
        <v>8</v>
      </c>
      <c r="F43" s="33">
        <f>E43/SUM($E$3:$E$67)</f>
        <v>1.6701461377870562E-2</v>
      </c>
      <c r="G43" s="34">
        <v>39731.121250000004</v>
      </c>
      <c r="H43" s="34">
        <f>G43*F43</f>
        <v>663.56778705636748</v>
      </c>
      <c r="J43" s="9" t="s">
        <v>333</v>
      </c>
      <c r="K43" s="10">
        <v>3</v>
      </c>
      <c r="L43" s="11">
        <v>6.2630480167014616E-3</v>
      </c>
      <c r="M43" s="12">
        <v>1546.9233333333334</v>
      </c>
      <c r="N43" s="12">
        <f t="shared" si="3"/>
        <v>9.6884551148225473</v>
      </c>
    </row>
    <row r="44" spans="1:14" x14ac:dyDescent="0.35">
      <c r="A44" s="96" t="s">
        <v>266</v>
      </c>
      <c r="B44" s="30" t="s">
        <v>178</v>
      </c>
      <c r="C44" s="10">
        <v>6</v>
      </c>
      <c r="D44" s="11">
        <f>C44/$E$44</f>
        <v>0.11538461538461539</v>
      </c>
      <c r="E44" s="86">
        <v>52</v>
      </c>
      <c r="F44" s="87">
        <f>E44/SUM($E$3:$E$67)</f>
        <v>0.10855949895615867</v>
      </c>
      <c r="G44" s="88">
        <v>15415.387254901958</v>
      </c>
      <c r="H44" s="88">
        <f>G44*F44</f>
        <v>1673.4867166073109</v>
      </c>
      <c r="J44" s="9" t="s">
        <v>329</v>
      </c>
      <c r="K44" s="10">
        <v>2</v>
      </c>
      <c r="L44" s="11">
        <v>4.1753653444676405E-3</v>
      </c>
      <c r="M44" s="12">
        <v>6964.9</v>
      </c>
      <c r="N44" s="12">
        <f t="shared" si="3"/>
        <v>29.081002087682666</v>
      </c>
    </row>
    <row r="45" spans="1:14" x14ac:dyDescent="0.35">
      <c r="A45" s="96"/>
      <c r="B45" s="30" t="s">
        <v>33</v>
      </c>
      <c r="C45" s="10">
        <v>1</v>
      </c>
      <c r="D45" s="11">
        <f t="shared" ref="D45:D46" si="5">C45/$E$44</f>
        <v>1.9230769230769232E-2</v>
      </c>
      <c r="E45" s="86"/>
      <c r="F45" s="87"/>
      <c r="G45" s="88"/>
      <c r="H45" s="88"/>
      <c r="J45" s="9" t="s">
        <v>332</v>
      </c>
      <c r="K45" s="10">
        <v>1</v>
      </c>
      <c r="L45" s="11">
        <v>2.0876826722338203E-3</v>
      </c>
      <c r="M45" s="12">
        <v>10279.719999999999</v>
      </c>
      <c r="N45" s="12">
        <f t="shared" si="3"/>
        <v>21.460793319415444</v>
      </c>
    </row>
    <row r="46" spans="1:14" x14ac:dyDescent="0.35">
      <c r="A46" s="96"/>
      <c r="B46" s="30" t="s">
        <v>34</v>
      </c>
      <c r="C46" s="10">
        <v>45</v>
      </c>
      <c r="D46" s="11">
        <f t="shared" si="5"/>
        <v>0.86538461538461542</v>
      </c>
      <c r="E46" s="86"/>
      <c r="F46" s="87"/>
      <c r="G46" s="88"/>
      <c r="H46" s="88"/>
    </row>
    <row r="47" spans="1:14" x14ac:dyDescent="0.35">
      <c r="A47" s="97" t="s">
        <v>276</v>
      </c>
      <c r="B47" s="31" t="s">
        <v>176</v>
      </c>
      <c r="C47" s="32">
        <v>1</v>
      </c>
      <c r="D47" s="33">
        <f>C47/$E$47</f>
        <v>3.4482758620689655E-2</v>
      </c>
      <c r="E47" s="98">
        <v>29</v>
      </c>
      <c r="F47" s="99">
        <f>E47/SUM($E$3:$E$67)</f>
        <v>6.0542797494780795E-2</v>
      </c>
      <c r="G47" s="100">
        <v>39544.829285714288</v>
      </c>
      <c r="H47" s="100">
        <f>G47*F47</f>
        <v>2394.1545914106773</v>
      </c>
    </row>
    <row r="48" spans="1:14" x14ac:dyDescent="0.35">
      <c r="A48" s="97"/>
      <c r="B48" s="31" t="s">
        <v>78</v>
      </c>
      <c r="C48" s="32">
        <v>28</v>
      </c>
      <c r="D48" s="33">
        <f>C48/$E$47</f>
        <v>0.96551724137931039</v>
      </c>
      <c r="E48" s="98"/>
      <c r="F48" s="99"/>
      <c r="G48" s="100"/>
      <c r="H48" s="100"/>
    </row>
    <row r="49" spans="1:8" x14ac:dyDescent="0.35">
      <c r="A49" s="96" t="s">
        <v>256</v>
      </c>
      <c r="B49" s="30" t="s">
        <v>230</v>
      </c>
      <c r="C49" s="10">
        <v>1</v>
      </c>
      <c r="D49" s="11">
        <f>C49/$E$49</f>
        <v>0.5</v>
      </c>
      <c r="E49" s="86">
        <v>2</v>
      </c>
      <c r="F49" s="87">
        <f>E49/SUM($E$3:$E$67)</f>
        <v>4.1753653444676405E-3</v>
      </c>
      <c r="G49" s="88">
        <v>5254.86</v>
      </c>
      <c r="H49" s="88">
        <f>G49*F49</f>
        <v>21.940960334029224</v>
      </c>
    </row>
    <row r="50" spans="1:8" x14ac:dyDescent="0.35">
      <c r="A50" s="96"/>
      <c r="B50" s="30" t="s">
        <v>233</v>
      </c>
      <c r="C50" s="10">
        <v>1</v>
      </c>
      <c r="D50" s="11">
        <f>C50/$E$49</f>
        <v>0.5</v>
      </c>
      <c r="E50" s="86"/>
      <c r="F50" s="87"/>
      <c r="G50" s="88"/>
      <c r="H50" s="88"/>
    </row>
    <row r="51" spans="1:8" x14ac:dyDescent="0.35">
      <c r="A51" s="97" t="s">
        <v>279</v>
      </c>
      <c r="B51" s="31" t="s">
        <v>107</v>
      </c>
      <c r="C51" s="32">
        <v>1</v>
      </c>
      <c r="D51" s="33">
        <f>C51/$E$51</f>
        <v>0.2</v>
      </c>
      <c r="E51" s="98">
        <v>5</v>
      </c>
      <c r="F51" s="99">
        <f>E51/SUM($E$3:$E$67)</f>
        <v>1.0438413361169102E-2</v>
      </c>
      <c r="G51" s="100">
        <v>21477.97</v>
      </c>
      <c r="H51" s="100">
        <f>G51*F51</f>
        <v>224.19592901878914</v>
      </c>
    </row>
    <row r="52" spans="1:8" x14ac:dyDescent="0.35">
      <c r="A52" s="97"/>
      <c r="B52" s="31" t="s">
        <v>223</v>
      </c>
      <c r="C52" s="32">
        <v>1</v>
      </c>
      <c r="D52" s="33">
        <f t="shared" ref="D52:D53" si="6">C52/$E$51</f>
        <v>0.2</v>
      </c>
      <c r="E52" s="98"/>
      <c r="F52" s="99"/>
      <c r="G52" s="100"/>
      <c r="H52" s="100"/>
    </row>
    <row r="53" spans="1:8" x14ac:dyDescent="0.35">
      <c r="A53" s="97"/>
      <c r="B53" s="31" t="s">
        <v>109</v>
      </c>
      <c r="C53" s="32">
        <v>3</v>
      </c>
      <c r="D53" s="33">
        <f t="shared" si="6"/>
        <v>0.6</v>
      </c>
      <c r="E53" s="98"/>
      <c r="F53" s="99"/>
      <c r="G53" s="100"/>
      <c r="H53" s="100"/>
    </row>
    <row r="54" spans="1:8" x14ac:dyDescent="0.35">
      <c r="A54" s="30" t="s">
        <v>275</v>
      </c>
      <c r="B54" s="30" t="s">
        <v>75</v>
      </c>
      <c r="C54" s="10">
        <v>5</v>
      </c>
      <c r="D54" s="11">
        <f>C54/$E$54</f>
        <v>1</v>
      </c>
      <c r="E54" s="10">
        <v>5</v>
      </c>
      <c r="F54" s="11">
        <f>E54/SUM($E$3:$E$67)</f>
        <v>1.0438413361169102E-2</v>
      </c>
      <c r="G54" s="12">
        <v>25297.597999999998</v>
      </c>
      <c r="H54" s="12">
        <f>G54*F54</f>
        <v>264.06678496868471</v>
      </c>
    </row>
    <row r="55" spans="1:8" x14ac:dyDescent="0.35">
      <c r="A55" s="97" t="s">
        <v>307</v>
      </c>
      <c r="B55" s="31" t="s">
        <v>181</v>
      </c>
      <c r="C55" s="32">
        <v>1</v>
      </c>
      <c r="D55" s="33">
        <f>C55/$E$55</f>
        <v>4.1666666666666664E-2</v>
      </c>
      <c r="E55" s="98">
        <v>24</v>
      </c>
      <c r="F55" s="99">
        <f>E55/SUM($E$3:$E$67)</f>
        <v>5.0104384133611693E-2</v>
      </c>
      <c r="G55" s="100">
        <v>19414.059565217391</v>
      </c>
      <c r="H55" s="100">
        <f>G55*F55</f>
        <v>972.72949804847053</v>
      </c>
    </row>
    <row r="56" spans="1:8" x14ac:dyDescent="0.35">
      <c r="A56" s="97"/>
      <c r="B56" s="31" t="s">
        <v>182</v>
      </c>
      <c r="C56" s="32">
        <v>22</v>
      </c>
      <c r="D56" s="33">
        <f t="shared" ref="D56:D57" si="7">C56/$E$55</f>
        <v>0.91666666666666663</v>
      </c>
      <c r="E56" s="98"/>
      <c r="F56" s="99"/>
      <c r="G56" s="100"/>
      <c r="H56" s="100"/>
    </row>
    <row r="57" spans="1:8" x14ac:dyDescent="0.35">
      <c r="A57" s="97"/>
      <c r="B57" s="31" t="s">
        <v>184</v>
      </c>
      <c r="C57" s="32">
        <v>1</v>
      </c>
      <c r="D57" s="33">
        <f t="shared" si="7"/>
        <v>4.1666666666666664E-2</v>
      </c>
      <c r="E57" s="98"/>
      <c r="F57" s="99"/>
      <c r="G57" s="100"/>
      <c r="H57" s="100"/>
    </row>
    <row r="58" spans="1:8" x14ac:dyDescent="0.35">
      <c r="A58" s="96" t="s">
        <v>309</v>
      </c>
      <c r="B58" s="30" t="s">
        <v>211</v>
      </c>
      <c r="C58" s="10">
        <v>1</v>
      </c>
      <c r="D58" s="11">
        <f>C58/$E$58</f>
        <v>9.0909090909090912E-2</v>
      </c>
      <c r="E58" s="86">
        <v>11</v>
      </c>
      <c r="F58" s="87">
        <f>E58/SUM($E$3:$E$67)</f>
        <v>2.2964509394572025E-2</v>
      </c>
      <c r="G58" s="88">
        <v>74950.248999999982</v>
      </c>
      <c r="H58" s="88">
        <f>G58*F58</f>
        <v>1721.1956972860121</v>
      </c>
    </row>
    <row r="59" spans="1:8" x14ac:dyDescent="0.35">
      <c r="A59" s="96"/>
      <c r="B59" s="30" t="s">
        <v>47</v>
      </c>
      <c r="C59" s="10">
        <v>5</v>
      </c>
      <c r="D59" s="11">
        <f t="shared" ref="D59:D63" si="8">C59/$E$58</f>
        <v>0.45454545454545453</v>
      </c>
      <c r="E59" s="86"/>
      <c r="F59" s="87"/>
      <c r="G59" s="88"/>
      <c r="H59" s="88"/>
    </row>
    <row r="60" spans="1:8" x14ac:dyDescent="0.35">
      <c r="A60" s="96"/>
      <c r="B60" s="30" t="s">
        <v>48</v>
      </c>
      <c r="C60" s="10">
        <v>1</v>
      </c>
      <c r="D60" s="11">
        <f t="shared" si="8"/>
        <v>9.0909090909090912E-2</v>
      </c>
      <c r="E60" s="86"/>
      <c r="F60" s="87"/>
      <c r="G60" s="88"/>
      <c r="H60" s="88"/>
    </row>
    <row r="61" spans="1:8" x14ac:dyDescent="0.35">
      <c r="A61" s="96"/>
      <c r="B61" s="30" t="s">
        <v>213</v>
      </c>
      <c r="C61" s="10">
        <v>2</v>
      </c>
      <c r="D61" s="11">
        <f t="shared" si="8"/>
        <v>0.18181818181818182</v>
      </c>
      <c r="E61" s="86"/>
      <c r="F61" s="87"/>
      <c r="G61" s="88"/>
      <c r="H61" s="88"/>
    </row>
    <row r="62" spans="1:8" x14ac:dyDescent="0.35">
      <c r="A62" s="96"/>
      <c r="B62" s="30" t="s">
        <v>214</v>
      </c>
      <c r="C62" s="10">
        <v>1</v>
      </c>
      <c r="D62" s="11">
        <f t="shared" si="8"/>
        <v>9.0909090909090912E-2</v>
      </c>
      <c r="E62" s="86"/>
      <c r="F62" s="87"/>
      <c r="G62" s="88"/>
      <c r="H62" s="88"/>
    </row>
    <row r="63" spans="1:8" x14ac:dyDescent="0.35">
      <c r="A63" s="96"/>
      <c r="B63" s="30" t="s">
        <v>51</v>
      </c>
      <c r="C63" s="10">
        <v>1</v>
      </c>
      <c r="D63" s="11">
        <f t="shared" si="8"/>
        <v>9.0909090909090912E-2</v>
      </c>
      <c r="E63" s="86"/>
      <c r="F63" s="87"/>
      <c r="G63" s="88"/>
      <c r="H63" s="88"/>
    </row>
    <row r="64" spans="1:8" x14ac:dyDescent="0.35">
      <c r="A64" s="97" t="s">
        <v>305</v>
      </c>
      <c r="B64" s="31" t="s">
        <v>166</v>
      </c>
      <c r="C64" s="32">
        <v>13</v>
      </c>
      <c r="D64" s="33">
        <f>C64/$E$64</f>
        <v>0.27659574468085107</v>
      </c>
      <c r="E64" s="98">
        <v>47</v>
      </c>
      <c r="F64" s="99">
        <f>E64/SUM($E$3:$E$67)</f>
        <v>9.8121085594989568E-2</v>
      </c>
      <c r="G64" s="100">
        <v>42581.90543478261</v>
      </c>
      <c r="H64" s="100">
        <f>G64*F64</f>
        <v>4178.1827879640559</v>
      </c>
    </row>
    <row r="65" spans="1:8" x14ac:dyDescent="0.35">
      <c r="A65" s="97"/>
      <c r="B65" s="31" t="s">
        <v>167</v>
      </c>
      <c r="C65" s="32">
        <v>1</v>
      </c>
      <c r="D65" s="33">
        <f t="shared" ref="D65:D66" si="9">C65/$E$64</f>
        <v>2.1276595744680851E-2</v>
      </c>
      <c r="E65" s="98"/>
      <c r="F65" s="99"/>
      <c r="G65" s="100"/>
      <c r="H65" s="100"/>
    </row>
    <row r="66" spans="1:8" x14ac:dyDescent="0.35">
      <c r="A66" s="97"/>
      <c r="B66" s="31" t="s">
        <v>168</v>
      </c>
      <c r="C66" s="32">
        <v>33</v>
      </c>
      <c r="D66" s="33">
        <f t="shared" si="9"/>
        <v>0.7021276595744681</v>
      </c>
      <c r="E66" s="98"/>
      <c r="F66" s="99"/>
      <c r="G66" s="100"/>
      <c r="H66" s="100"/>
    </row>
    <row r="67" spans="1:8" x14ac:dyDescent="0.35">
      <c r="A67" s="96" t="s">
        <v>282</v>
      </c>
      <c r="B67" s="30" t="s">
        <v>225</v>
      </c>
      <c r="C67" s="10">
        <v>1</v>
      </c>
      <c r="D67" s="11">
        <f>C67/$E$67</f>
        <v>0.33333333333333331</v>
      </c>
      <c r="E67" s="86">
        <v>3</v>
      </c>
      <c r="F67" s="87">
        <f>E67/SUM($E$3:$E$67)</f>
        <v>6.2630480167014616E-3</v>
      </c>
      <c r="G67" s="88">
        <v>21546.746666666666</v>
      </c>
      <c r="H67" s="88">
        <f>G67*F67</f>
        <v>134.94830897703548</v>
      </c>
    </row>
    <row r="68" spans="1:8" x14ac:dyDescent="0.35">
      <c r="A68" s="96"/>
      <c r="B68" s="30" t="s">
        <v>226</v>
      </c>
      <c r="C68" s="10">
        <v>2</v>
      </c>
      <c r="D68" s="11">
        <f>C68/$E$67</f>
        <v>0.66666666666666663</v>
      </c>
      <c r="E68" s="86"/>
      <c r="F68" s="87"/>
      <c r="G68" s="88"/>
      <c r="H68" s="88"/>
    </row>
  </sheetData>
  <mergeCells count="74">
    <mergeCell ref="A64:A66"/>
    <mergeCell ref="E64:E66"/>
    <mergeCell ref="F64:F66"/>
    <mergeCell ref="G64:G66"/>
    <mergeCell ref="H64:H66"/>
    <mergeCell ref="A67:A68"/>
    <mergeCell ref="E67:E68"/>
    <mergeCell ref="F67:F68"/>
    <mergeCell ref="G67:G68"/>
    <mergeCell ref="H67:H68"/>
    <mergeCell ref="A55:A57"/>
    <mergeCell ref="E55:E57"/>
    <mergeCell ref="F55:F57"/>
    <mergeCell ref="G55:G57"/>
    <mergeCell ref="H55:H57"/>
    <mergeCell ref="A58:A63"/>
    <mergeCell ref="E58:E63"/>
    <mergeCell ref="F58:F63"/>
    <mergeCell ref="G58:G63"/>
    <mergeCell ref="H58:H63"/>
    <mergeCell ref="A49:A50"/>
    <mergeCell ref="E49:E50"/>
    <mergeCell ref="F49:F50"/>
    <mergeCell ref="G49:G50"/>
    <mergeCell ref="H49:H50"/>
    <mergeCell ref="A51:A53"/>
    <mergeCell ref="E51:E53"/>
    <mergeCell ref="F51:F53"/>
    <mergeCell ref="G51:G53"/>
    <mergeCell ref="H51:H53"/>
    <mergeCell ref="A44:A46"/>
    <mergeCell ref="E44:E46"/>
    <mergeCell ref="F44:F46"/>
    <mergeCell ref="G44:G46"/>
    <mergeCell ref="H44:H46"/>
    <mergeCell ref="A47:A48"/>
    <mergeCell ref="E47:E48"/>
    <mergeCell ref="F47:F48"/>
    <mergeCell ref="G47:G48"/>
    <mergeCell ref="H47:H48"/>
    <mergeCell ref="A31:A39"/>
    <mergeCell ref="E31:E39"/>
    <mergeCell ref="F31:F39"/>
    <mergeCell ref="G31:G39"/>
    <mergeCell ref="H31:H39"/>
    <mergeCell ref="A41:A42"/>
    <mergeCell ref="E41:E42"/>
    <mergeCell ref="F41:F42"/>
    <mergeCell ref="G41:G42"/>
    <mergeCell ref="H41:H42"/>
    <mergeCell ref="J22:N22"/>
    <mergeCell ref="A9:A10"/>
    <mergeCell ref="E9:E10"/>
    <mergeCell ref="F9:F10"/>
    <mergeCell ref="G9:G10"/>
    <mergeCell ref="H9:H10"/>
    <mergeCell ref="A12:A16"/>
    <mergeCell ref="E12:E16"/>
    <mergeCell ref="F12:F16"/>
    <mergeCell ref="G12:G16"/>
    <mergeCell ref="H12:H16"/>
    <mergeCell ref="A17:A30"/>
    <mergeCell ref="E17:E30"/>
    <mergeCell ref="F17:F30"/>
    <mergeCell ref="G17:G30"/>
    <mergeCell ref="H17:H30"/>
    <mergeCell ref="A1:H1"/>
    <mergeCell ref="J1:L1"/>
    <mergeCell ref="P1:AM1"/>
    <mergeCell ref="A3:A8"/>
    <mergeCell ref="E3:E8"/>
    <mergeCell ref="F3:F8"/>
    <mergeCell ref="G3:G8"/>
    <mergeCell ref="H3:H8"/>
  </mergeCells>
  <conditionalFormatting sqref="D3:D68">
    <cfRule type="colorScale" priority="6">
      <colorScale>
        <cfvo type="min"/>
        <cfvo type="max"/>
        <color rgb="FFFCFCFF"/>
        <color rgb="FFF8696B"/>
      </colorScale>
    </cfRule>
  </conditionalFormatting>
  <conditionalFormatting sqref="F3:F68">
    <cfRule type="colorScale" priority="7">
      <colorScale>
        <cfvo type="min"/>
        <cfvo type="max"/>
        <color rgb="FFFCFCFF"/>
        <color rgb="FFF8696B"/>
      </colorScale>
    </cfRule>
  </conditionalFormatting>
  <conditionalFormatting sqref="G3:G68">
    <cfRule type="colorScale" priority="8">
      <colorScale>
        <cfvo type="min"/>
        <cfvo type="max"/>
        <color rgb="FFFCFCFF"/>
        <color rgb="FFF8696B"/>
      </colorScale>
    </cfRule>
  </conditionalFormatting>
  <conditionalFormatting sqref="H3:H68">
    <cfRule type="colorScale" priority="9">
      <colorScale>
        <cfvo type="min"/>
        <cfvo type="max"/>
        <color rgb="FFFCFCFF"/>
        <color rgb="FFF8696B"/>
      </colorScale>
    </cfRule>
  </conditionalFormatting>
  <conditionalFormatting sqref="L3:L20">
    <cfRule type="colorScale" priority="5">
      <colorScale>
        <cfvo type="min"/>
        <cfvo type="max"/>
        <color rgb="FFFCFCFF"/>
        <color rgb="FFF8696B"/>
      </colorScale>
    </cfRule>
  </conditionalFormatting>
  <conditionalFormatting sqref="L24:L45">
    <cfRule type="colorScale" priority="4">
      <colorScale>
        <cfvo type="min"/>
        <cfvo type="max"/>
        <color rgb="FFFCFCFF"/>
        <color rgb="FFF8696B"/>
      </colorScale>
    </cfRule>
  </conditionalFormatting>
  <conditionalFormatting sqref="M24:M45">
    <cfRule type="colorScale" priority="3">
      <colorScale>
        <cfvo type="min"/>
        <cfvo type="max"/>
        <color rgb="FFFCFCFF"/>
        <color rgb="FFF8696B"/>
      </colorScale>
    </cfRule>
  </conditionalFormatting>
  <conditionalFormatting sqref="N24:N45">
    <cfRule type="colorScale" priority="2">
      <colorScale>
        <cfvo type="min"/>
        <cfvo type="max"/>
        <color rgb="FFFCFCFF"/>
        <color rgb="FFF8696B"/>
      </colorScale>
    </cfRule>
  </conditionalFormatting>
  <conditionalFormatting sqref="Q3:AL20">
    <cfRule type="colorScale" priority="1">
      <colorScale>
        <cfvo type="min"/>
        <cfvo type="max"/>
        <color rgb="FFFCFCFF"/>
        <color rgb="FFF8696B"/>
      </colorScale>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40"/>
  <sheetViews>
    <sheetView tabSelected="1" workbookViewId="0">
      <pane xSplit="2" ySplit="2" topLeftCell="C3" activePane="bottomRight" state="frozen"/>
      <selection pane="topRight" activeCell="C1" sqref="C1"/>
      <selection pane="bottomLeft" activeCell="A3" sqref="A3"/>
      <selection pane="bottomRight" activeCell="B26" sqref="B26"/>
    </sheetView>
  </sheetViews>
  <sheetFormatPr defaultRowHeight="14.5" x14ac:dyDescent="0.35"/>
  <cols>
    <col min="1" max="1" width="12.453125" customWidth="1"/>
    <col min="2" max="2" width="69.1796875" bestFit="1" customWidth="1"/>
    <col min="3" max="3" width="20.26953125" customWidth="1"/>
    <col min="4" max="4" width="16.54296875" customWidth="1"/>
    <col min="5" max="5" width="14.26953125" style="29" bestFit="1" customWidth="1"/>
    <col min="6" max="6" width="13.7265625" style="29" customWidth="1"/>
    <col min="7" max="7" width="14.7265625" style="29" bestFit="1" customWidth="1"/>
    <col min="8" max="8" width="15.7265625" customWidth="1"/>
    <col min="9" max="9" width="24.26953125" bestFit="1" customWidth="1"/>
    <col min="10" max="10" width="28" bestFit="1" customWidth="1"/>
    <col min="11" max="11" width="24.7265625" bestFit="1" customWidth="1"/>
    <col min="12" max="12" width="23.7265625" bestFit="1" customWidth="1"/>
  </cols>
  <sheetData>
    <row r="1" spans="1:12" x14ac:dyDescent="0.35">
      <c r="E1" s="135" t="s">
        <v>420</v>
      </c>
      <c r="F1" s="135"/>
      <c r="G1" s="135"/>
      <c r="I1" s="136" t="s">
        <v>421</v>
      </c>
      <c r="J1" s="136"/>
      <c r="K1" s="136"/>
      <c r="L1" s="136"/>
    </row>
    <row r="2" spans="1:12" x14ac:dyDescent="0.35">
      <c r="A2" t="s">
        <v>422</v>
      </c>
      <c r="B2" t="s">
        <v>238</v>
      </c>
      <c r="C2" t="s">
        <v>423</v>
      </c>
      <c r="D2" t="s">
        <v>424</v>
      </c>
      <c r="E2" s="29" t="s">
        <v>425</v>
      </c>
      <c r="F2" s="29" t="s">
        <v>426</v>
      </c>
      <c r="G2" s="29" t="s">
        <v>427</v>
      </c>
      <c r="H2" t="s">
        <v>428</v>
      </c>
      <c r="I2" t="s">
        <v>429</v>
      </c>
      <c r="J2" t="s">
        <v>430</v>
      </c>
      <c r="K2" t="s">
        <v>431</v>
      </c>
      <c r="L2" s="29" t="s">
        <v>432</v>
      </c>
    </row>
    <row r="3" spans="1:12" x14ac:dyDescent="0.35">
      <c r="A3" t="s">
        <v>433</v>
      </c>
      <c r="B3" t="s">
        <v>264</v>
      </c>
      <c r="C3">
        <v>258</v>
      </c>
      <c r="D3" s="44">
        <v>0.16165413533834586</v>
      </c>
      <c r="E3" s="29">
        <v>308</v>
      </c>
      <c r="F3" s="29">
        <v>64426.238961038965</v>
      </c>
      <c r="G3" s="29">
        <v>851737.48</v>
      </c>
      <c r="H3" s="65">
        <f t="shared" ref="H3:H38" si="0">F3*D3</f>
        <v>10414.767952348404</v>
      </c>
      <c r="I3" s="66">
        <v>1</v>
      </c>
      <c r="J3" s="66">
        <v>53.633663366336634</v>
      </c>
      <c r="K3" s="66">
        <v>556</v>
      </c>
      <c r="L3" s="56">
        <f>Table1[[#This Row],[Average Time Granted (days)]]*Table1[[#This Row],[% Generic Cause]]</f>
        <v>8.6701034765130647</v>
      </c>
    </row>
    <row r="4" spans="1:12" x14ac:dyDescent="0.35">
      <c r="A4" t="s">
        <v>433</v>
      </c>
      <c r="B4" t="s">
        <v>266</v>
      </c>
      <c r="C4">
        <v>235</v>
      </c>
      <c r="D4" s="44">
        <v>0.14724310776942356</v>
      </c>
      <c r="E4" s="29">
        <v>726.43</v>
      </c>
      <c r="F4" s="29">
        <v>165812.26020000002</v>
      </c>
      <c r="G4" s="29">
        <v>2983542.8</v>
      </c>
      <c r="H4" s="65">
        <f t="shared" si="0"/>
        <v>24414.712498120305</v>
      </c>
      <c r="I4" s="66">
        <v>1</v>
      </c>
      <c r="J4" s="66">
        <v>95.555023923444978</v>
      </c>
      <c r="K4" s="66">
        <v>860</v>
      </c>
      <c r="L4" s="56">
        <f>Table1[[#This Row],[Average Time Granted (days)]]*Table1[[#This Row],[% Generic Cause]]</f>
        <v>14.069818685469656</v>
      </c>
    </row>
    <row r="5" spans="1:12" x14ac:dyDescent="0.35">
      <c r="A5" t="s">
        <v>433</v>
      </c>
      <c r="B5" t="s">
        <v>268</v>
      </c>
      <c r="C5">
        <v>141</v>
      </c>
      <c r="D5" s="44">
        <v>8.834586466165413E-2</v>
      </c>
      <c r="E5" s="29">
        <v>3300</v>
      </c>
      <c r="F5" s="29">
        <v>37302.78</v>
      </c>
      <c r="G5" s="29">
        <v>132293.20000000001</v>
      </c>
      <c r="H5" s="65">
        <f t="shared" si="0"/>
        <v>3295.5463533834582</v>
      </c>
      <c r="I5" s="66">
        <v>1</v>
      </c>
      <c r="J5" s="66">
        <v>27.233576642335766</v>
      </c>
      <c r="K5" s="66">
        <v>393</v>
      </c>
      <c r="L5" s="56">
        <f>Table1[[#This Row],[Average Time Granted (days)]]*Table1[[#This Row],[% Generic Cause]]</f>
        <v>2.4059738762965805</v>
      </c>
    </row>
    <row r="6" spans="1:12" x14ac:dyDescent="0.35">
      <c r="A6" t="s">
        <v>433</v>
      </c>
      <c r="B6" t="s">
        <v>280</v>
      </c>
      <c r="C6">
        <v>141</v>
      </c>
      <c r="D6" s="44">
        <v>8.834586466165413E-2</v>
      </c>
      <c r="E6" s="29">
        <v>547.44000000000005</v>
      </c>
      <c r="F6" s="29">
        <v>137963.91533333334</v>
      </c>
      <c r="G6" s="29">
        <v>1430000</v>
      </c>
      <c r="H6" s="65">
        <f t="shared" si="0"/>
        <v>12188.541392230576</v>
      </c>
      <c r="I6" s="66">
        <v>1</v>
      </c>
      <c r="J6" s="66">
        <v>37.387596899224803</v>
      </c>
      <c r="K6" s="66">
        <v>862</v>
      </c>
      <c r="L6" s="56">
        <f>Table1[[#This Row],[Average Time Granted (days)]]*Table1[[#This Row],[% Generic Cause]]</f>
        <v>3.3030395756833939</v>
      </c>
    </row>
    <row r="7" spans="1:12" x14ac:dyDescent="0.35">
      <c r="A7" t="s">
        <v>433</v>
      </c>
      <c r="B7" t="s">
        <v>269</v>
      </c>
      <c r="C7">
        <v>127</v>
      </c>
      <c r="D7" s="44">
        <v>7.9573934837092727E-2</v>
      </c>
      <c r="E7" s="29">
        <v>600.88</v>
      </c>
      <c r="F7" s="29">
        <v>695798.92428571451</v>
      </c>
      <c r="G7" s="29">
        <v>20600000</v>
      </c>
      <c r="H7" s="65">
        <f t="shared" si="0"/>
        <v>55367.458260830666</v>
      </c>
      <c r="I7" s="66">
        <v>1</v>
      </c>
      <c r="J7" s="66">
        <v>69.204081632653057</v>
      </c>
      <c r="K7" s="66">
        <v>466</v>
      </c>
      <c r="L7" s="56">
        <f>Table1[[#This Row],[Average Time Granted (days)]]*Table1[[#This Row],[% Generic Cause]]</f>
        <v>5.50684108229758</v>
      </c>
    </row>
    <row r="8" spans="1:12" x14ac:dyDescent="0.35">
      <c r="A8" t="s">
        <v>433</v>
      </c>
      <c r="B8" t="s">
        <v>272</v>
      </c>
      <c r="C8">
        <v>109</v>
      </c>
      <c r="D8" s="44">
        <v>6.8295739348370924E-2</v>
      </c>
      <c r="E8" s="29">
        <v>2000</v>
      </c>
      <c r="F8" s="29">
        <v>2000</v>
      </c>
      <c r="G8" s="29">
        <v>2000</v>
      </c>
      <c r="H8" s="65">
        <f t="shared" si="0"/>
        <v>136.59147869674186</v>
      </c>
      <c r="I8" s="66">
        <v>1</v>
      </c>
      <c r="J8" s="66">
        <v>19.165137614678898</v>
      </c>
      <c r="K8" s="66">
        <v>201</v>
      </c>
      <c r="L8" s="56">
        <f>Table1[[#This Row],[Average Time Granted (days)]]*Table1[[#This Row],[% Generic Cause]]</f>
        <v>1.3088972431077692</v>
      </c>
    </row>
    <row r="9" spans="1:12" x14ac:dyDescent="0.35">
      <c r="A9" t="s">
        <v>433</v>
      </c>
      <c r="B9" t="s">
        <v>267</v>
      </c>
      <c r="C9">
        <v>94</v>
      </c>
      <c r="D9" s="44">
        <v>5.889724310776942E-2</v>
      </c>
      <c r="E9" s="29">
        <v>2063</v>
      </c>
      <c r="F9" s="29">
        <v>34563.106363636369</v>
      </c>
      <c r="G9" s="29">
        <v>124500</v>
      </c>
      <c r="H9" s="65">
        <f t="shared" si="0"/>
        <v>2035.6716780587835</v>
      </c>
      <c r="I9" s="66">
        <v>2</v>
      </c>
      <c r="J9" s="66">
        <v>79.875</v>
      </c>
      <c r="K9" s="66">
        <v>334</v>
      </c>
      <c r="L9" s="56">
        <f>Table1[[#This Row],[Average Time Granted (days)]]*Table1[[#This Row],[% Generic Cause]]</f>
        <v>4.7044172932330826</v>
      </c>
    </row>
    <row r="10" spans="1:12" x14ac:dyDescent="0.35">
      <c r="A10" t="s">
        <v>433</v>
      </c>
      <c r="B10" t="s">
        <v>275</v>
      </c>
      <c r="C10">
        <v>76</v>
      </c>
      <c r="D10" s="44">
        <v>4.7619047619047616E-2</v>
      </c>
      <c r="E10" s="29">
        <v>212.5</v>
      </c>
      <c r="F10" s="29">
        <v>98518.412444444461</v>
      </c>
      <c r="G10" s="29">
        <v>1023042.77</v>
      </c>
      <c r="H10" s="65">
        <f t="shared" si="0"/>
        <v>4691.3529735449738</v>
      </c>
      <c r="I10" s="66">
        <v>1</v>
      </c>
      <c r="J10" s="66">
        <v>32.081081081081081</v>
      </c>
      <c r="K10" s="66">
        <v>250</v>
      </c>
      <c r="L10" s="56">
        <f>Table1[[#This Row],[Average Time Granted (days)]]*Table1[[#This Row],[% Generic Cause]]</f>
        <v>1.5276705276705276</v>
      </c>
    </row>
    <row r="11" spans="1:12" x14ac:dyDescent="0.35">
      <c r="A11" t="s">
        <v>433</v>
      </c>
      <c r="B11" t="s">
        <v>276</v>
      </c>
      <c r="C11">
        <v>75</v>
      </c>
      <c r="D11" s="44">
        <v>4.6992481203007516E-2</v>
      </c>
      <c r="E11" s="29">
        <v>654.07000000000005</v>
      </c>
      <c r="F11" s="29">
        <v>41356.239999999998</v>
      </c>
      <c r="G11" s="29">
        <v>470647.87</v>
      </c>
      <c r="H11" s="65">
        <f t="shared" si="0"/>
        <v>1943.4323308270675</v>
      </c>
      <c r="I11" s="66">
        <v>1</v>
      </c>
      <c r="J11" s="66">
        <v>68.900000000000006</v>
      </c>
      <c r="K11" s="66">
        <v>788</v>
      </c>
      <c r="L11" s="56">
        <f>Table1[[#This Row],[Average Time Granted (days)]]*Table1[[#This Row],[% Generic Cause]]</f>
        <v>3.2377819548872182</v>
      </c>
    </row>
    <row r="12" spans="1:12" x14ac:dyDescent="0.35">
      <c r="A12" t="s">
        <v>433</v>
      </c>
      <c r="B12" t="s">
        <v>274</v>
      </c>
      <c r="C12">
        <v>68</v>
      </c>
      <c r="D12" s="44">
        <v>4.2606516290726815E-2</v>
      </c>
      <c r="E12" s="29">
        <v>746.04</v>
      </c>
      <c r="F12" s="29">
        <v>8527.2144444444457</v>
      </c>
      <c r="G12" s="29">
        <v>30621.65</v>
      </c>
      <c r="H12" s="65">
        <f t="shared" si="0"/>
        <v>363.31490114174329</v>
      </c>
      <c r="I12" s="66">
        <v>1</v>
      </c>
      <c r="J12" s="66">
        <v>117.25</v>
      </c>
      <c r="K12" s="66">
        <v>740</v>
      </c>
      <c r="L12" s="56">
        <f>Table1[[#This Row],[Average Time Granted (days)]]*Table1[[#This Row],[% Generic Cause]]</f>
        <v>4.9956140350877192</v>
      </c>
    </row>
    <row r="13" spans="1:12" x14ac:dyDescent="0.35">
      <c r="A13" t="s">
        <v>433</v>
      </c>
      <c r="B13" t="s">
        <v>271</v>
      </c>
      <c r="C13">
        <v>55</v>
      </c>
      <c r="D13" s="44">
        <v>3.4461152882205512E-2</v>
      </c>
      <c r="E13" s="29">
        <v>12714.68</v>
      </c>
      <c r="F13" s="29">
        <v>16409.955000000002</v>
      </c>
      <c r="G13" s="29">
        <v>20105.23</v>
      </c>
      <c r="H13" s="65">
        <f t="shared" si="0"/>
        <v>565.50596804511281</v>
      </c>
      <c r="I13" s="66">
        <v>3</v>
      </c>
      <c r="J13" s="66">
        <v>51.870370370370374</v>
      </c>
      <c r="K13" s="66">
        <v>364</v>
      </c>
      <c r="L13" s="56">
        <f>Table1[[#This Row],[Average Time Granted (days)]]*Table1[[#This Row],[% Generic Cause]]</f>
        <v>1.7875127633899563</v>
      </c>
    </row>
    <row r="14" spans="1:12" x14ac:dyDescent="0.35">
      <c r="A14" t="s">
        <v>433</v>
      </c>
      <c r="B14" t="s">
        <v>273</v>
      </c>
      <c r="C14">
        <v>49</v>
      </c>
      <c r="D14" s="44">
        <v>3.0701754385964911E-2</v>
      </c>
      <c r="E14" s="29">
        <v>1330</v>
      </c>
      <c r="F14" s="29">
        <v>18494.211428571427</v>
      </c>
      <c r="G14" s="29">
        <v>84439.77</v>
      </c>
      <c r="H14" s="65">
        <f t="shared" si="0"/>
        <v>567.80473684210517</v>
      </c>
      <c r="I14" s="66">
        <v>1</v>
      </c>
      <c r="J14" s="66">
        <v>32</v>
      </c>
      <c r="K14" s="66">
        <v>296</v>
      </c>
      <c r="L14" s="56">
        <f>Table1[[#This Row],[Average Time Granted (days)]]*Table1[[#This Row],[% Generic Cause]]</f>
        <v>0.98245614035087714</v>
      </c>
    </row>
    <row r="15" spans="1:12" x14ac:dyDescent="0.35">
      <c r="A15" t="s">
        <v>433</v>
      </c>
      <c r="B15" t="s">
        <v>279</v>
      </c>
      <c r="C15">
        <v>48</v>
      </c>
      <c r="D15" s="44">
        <v>3.007518796992481E-2</v>
      </c>
      <c r="E15" s="29">
        <v>3611.33</v>
      </c>
      <c r="F15" s="29">
        <v>20273.353333333333</v>
      </c>
      <c r="G15" s="29">
        <v>77894.289999999994</v>
      </c>
      <c r="H15" s="65">
        <f t="shared" si="0"/>
        <v>609.72491228070169</v>
      </c>
      <c r="I15" s="66">
        <v>1</v>
      </c>
      <c r="J15" s="66">
        <v>77.488372093023258</v>
      </c>
      <c r="K15" s="66">
        <v>513</v>
      </c>
      <c r="L15" s="56">
        <f>Table1[[#This Row],[Average Time Granted (days)]]*Table1[[#This Row],[% Generic Cause]]</f>
        <v>2.3304773561811505</v>
      </c>
    </row>
    <row r="16" spans="1:12" x14ac:dyDescent="0.35">
      <c r="A16" t="s">
        <v>433</v>
      </c>
      <c r="B16" t="s">
        <v>265</v>
      </c>
      <c r="C16">
        <v>34</v>
      </c>
      <c r="D16" s="44">
        <v>2.1303258145363407E-2</v>
      </c>
      <c r="E16" s="29">
        <v>5531.09</v>
      </c>
      <c r="F16" s="29">
        <v>754429.91249999998</v>
      </c>
      <c r="G16" s="29">
        <v>4430869</v>
      </c>
      <c r="H16" s="65">
        <f t="shared" si="0"/>
        <v>16071.815178571427</v>
      </c>
      <c r="I16" s="66">
        <v>1</v>
      </c>
      <c r="J16" s="66">
        <v>78.612903225806448</v>
      </c>
      <c r="K16" s="66">
        <v>298</v>
      </c>
      <c r="L16" s="56">
        <f>Table1[[#This Row],[Average Time Granted (days)]]*Table1[[#This Row],[% Generic Cause]]</f>
        <v>1.6747109709758266</v>
      </c>
    </row>
    <row r="17" spans="1:12" x14ac:dyDescent="0.35">
      <c r="A17" t="s">
        <v>433</v>
      </c>
      <c r="B17" t="s">
        <v>281</v>
      </c>
      <c r="C17">
        <v>33</v>
      </c>
      <c r="D17" s="44">
        <v>2.0676691729323307E-2</v>
      </c>
      <c r="H17" s="65">
        <f t="shared" si="0"/>
        <v>0</v>
      </c>
      <c r="I17" s="66">
        <v>3</v>
      </c>
      <c r="J17" s="66">
        <v>29.454545454545453</v>
      </c>
      <c r="K17" s="66">
        <v>213</v>
      </c>
      <c r="L17" s="56">
        <f>Table1[[#This Row],[Average Time Granted (days)]]*Table1[[#This Row],[% Generic Cause]]</f>
        <v>0.60902255639097735</v>
      </c>
    </row>
    <row r="18" spans="1:12" x14ac:dyDescent="0.35">
      <c r="A18" t="s">
        <v>433</v>
      </c>
      <c r="B18" t="s">
        <v>282</v>
      </c>
      <c r="C18">
        <v>24</v>
      </c>
      <c r="D18" s="44">
        <v>1.5037593984962405E-2</v>
      </c>
      <c r="E18" s="29">
        <v>650</v>
      </c>
      <c r="F18" s="29">
        <v>51268.072</v>
      </c>
      <c r="G18" s="29">
        <v>406401.29</v>
      </c>
      <c r="H18" s="65">
        <f t="shared" si="0"/>
        <v>770.94845112781945</v>
      </c>
      <c r="I18" s="66">
        <v>1</v>
      </c>
      <c r="J18" s="66">
        <v>16.294117647058822</v>
      </c>
      <c r="K18" s="66">
        <v>75</v>
      </c>
      <c r="L18" s="56">
        <f>Table1[[#This Row],[Average Time Granted (days)]]*Table1[[#This Row],[% Generic Cause]]</f>
        <v>0.24502432551968154</v>
      </c>
    </row>
    <row r="19" spans="1:12" x14ac:dyDescent="0.35">
      <c r="A19" t="s">
        <v>433</v>
      </c>
      <c r="B19" t="s">
        <v>278</v>
      </c>
      <c r="C19">
        <v>17</v>
      </c>
      <c r="D19" s="44">
        <v>1.0651629072681704E-2</v>
      </c>
      <c r="E19" s="29">
        <v>2942.65</v>
      </c>
      <c r="F19" s="29">
        <v>44341.66333333333</v>
      </c>
      <c r="G19" s="29">
        <v>117142.68</v>
      </c>
      <c r="H19" s="65">
        <f t="shared" si="0"/>
        <v>472.31095029239759</v>
      </c>
      <c r="I19" s="66">
        <v>8</v>
      </c>
      <c r="J19" s="66">
        <v>47.625</v>
      </c>
      <c r="K19" s="66">
        <v>173</v>
      </c>
      <c r="L19" s="56">
        <f>Table1[[#This Row],[Average Time Granted (days)]]*Table1[[#This Row],[% Generic Cause]]</f>
        <v>0.50728383458646609</v>
      </c>
    </row>
    <row r="20" spans="1:12" x14ac:dyDescent="0.35">
      <c r="A20" t="s">
        <v>433</v>
      </c>
      <c r="B20" t="s">
        <v>256</v>
      </c>
      <c r="C20">
        <v>12</v>
      </c>
      <c r="D20" s="44">
        <v>7.5187969924812026E-3</v>
      </c>
      <c r="E20" s="29">
        <v>1998.65</v>
      </c>
      <c r="F20" s="29">
        <v>45898.368333333325</v>
      </c>
      <c r="G20" s="29">
        <v>144300</v>
      </c>
      <c r="H20" s="65">
        <f t="shared" si="0"/>
        <v>345.10051378446104</v>
      </c>
      <c r="I20" s="66">
        <v>2</v>
      </c>
      <c r="J20" s="66">
        <v>120.14285714285714</v>
      </c>
      <c r="K20" s="66">
        <v>375</v>
      </c>
      <c r="L20" s="56">
        <f>Table1[[#This Row],[Average Time Granted (days)]]*Table1[[#This Row],[% Generic Cause]]</f>
        <v>0.90332975295381301</v>
      </c>
    </row>
    <row r="21" spans="1:12" x14ac:dyDescent="0.35">
      <c r="A21" t="s">
        <v>434</v>
      </c>
      <c r="B21" t="s">
        <v>264</v>
      </c>
      <c r="C21">
        <v>583</v>
      </c>
      <c r="D21" s="44">
        <v>0.26779972439136424</v>
      </c>
      <c r="E21" s="29">
        <v>-1154813.6599999999</v>
      </c>
      <c r="F21" s="29">
        <v>70521.848044596903</v>
      </c>
      <c r="G21" s="29">
        <v>5913904.7199999997</v>
      </c>
      <c r="H21" s="65">
        <f t="shared" si="0"/>
        <v>18885.73146991272</v>
      </c>
      <c r="I21" s="65"/>
      <c r="J21" s="44">
        <v>0.1183533447684391</v>
      </c>
      <c r="L21" s="29"/>
    </row>
    <row r="22" spans="1:12" x14ac:dyDescent="0.35">
      <c r="A22" t="s">
        <v>434</v>
      </c>
      <c r="B22" t="s">
        <v>269</v>
      </c>
      <c r="C22">
        <v>324</v>
      </c>
      <c r="D22" s="44">
        <v>0.14882866329811667</v>
      </c>
      <c r="E22" s="29">
        <v>-320155</v>
      </c>
      <c r="F22" s="29">
        <v>48353.910030864194</v>
      </c>
      <c r="G22" s="29">
        <v>6597392.7000000002</v>
      </c>
      <c r="H22" s="65">
        <f t="shared" si="0"/>
        <v>7196.4477951309136</v>
      </c>
      <c r="I22" s="65"/>
      <c r="J22" s="44">
        <v>7.716049382716049E-2</v>
      </c>
      <c r="L22" s="29"/>
    </row>
    <row r="23" spans="1:12" x14ac:dyDescent="0.35">
      <c r="A23" t="s">
        <v>434</v>
      </c>
      <c r="B23" t="s">
        <v>305</v>
      </c>
      <c r="C23">
        <v>178</v>
      </c>
      <c r="D23" s="44">
        <v>8.1763895268718426E-2</v>
      </c>
      <c r="E23" s="29">
        <v>-776503</v>
      </c>
      <c r="F23" s="29">
        <v>176198.42342696627</v>
      </c>
      <c r="G23" s="29">
        <v>10558379.25</v>
      </c>
      <c r="H23" s="65">
        <f t="shared" si="0"/>
        <v>14406.669439595773</v>
      </c>
      <c r="I23" s="65"/>
      <c r="L23" s="29"/>
    </row>
    <row r="24" spans="1:12" x14ac:dyDescent="0.35">
      <c r="A24" t="s">
        <v>434</v>
      </c>
      <c r="B24" t="s">
        <v>273</v>
      </c>
      <c r="C24">
        <v>173</v>
      </c>
      <c r="D24" s="44">
        <v>7.9467156637574643E-2</v>
      </c>
      <c r="E24" s="29">
        <v>-75183.28</v>
      </c>
      <c r="F24" s="29">
        <v>32991.117861271669</v>
      </c>
      <c r="G24" s="29">
        <v>679248</v>
      </c>
      <c r="H24" s="65">
        <f t="shared" si="0"/>
        <v>2621.7103307303623</v>
      </c>
      <c r="I24" s="65"/>
      <c r="J24" s="44">
        <v>5.2023121387283239E-2</v>
      </c>
      <c r="L24" s="29"/>
    </row>
    <row r="25" spans="1:12" x14ac:dyDescent="0.35">
      <c r="A25" t="s">
        <v>434</v>
      </c>
      <c r="B25" t="s">
        <v>276</v>
      </c>
      <c r="C25">
        <v>156</v>
      </c>
      <c r="D25" s="44">
        <v>7.165824529168581E-2</v>
      </c>
      <c r="E25" s="29">
        <v>-29240</v>
      </c>
      <c r="F25" s="29">
        <v>42412.427307692305</v>
      </c>
      <c r="G25" s="29">
        <v>665100</v>
      </c>
      <c r="H25" s="65">
        <f t="shared" si="0"/>
        <v>3039.2001194304089</v>
      </c>
      <c r="I25" s="65"/>
      <c r="J25" s="44">
        <v>1.282051282051282E-2</v>
      </c>
      <c r="L25" s="29"/>
    </row>
    <row r="26" spans="1:12" x14ac:dyDescent="0.35">
      <c r="A26" t="s">
        <v>434</v>
      </c>
      <c r="B26" t="s">
        <v>266</v>
      </c>
      <c r="C26">
        <v>127</v>
      </c>
      <c r="D26" s="44">
        <v>5.8337161231051905E-2</v>
      </c>
      <c r="E26" s="29">
        <v>-29660</v>
      </c>
      <c r="F26" s="29">
        <v>28180.196535433082</v>
      </c>
      <c r="G26" s="29">
        <v>720513.13</v>
      </c>
      <c r="H26" s="65">
        <f t="shared" si="0"/>
        <v>1643.9526688102901</v>
      </c>
      <c r="I26" s="65"/>
      <c r="J26" s="44">
        <v>6.2992125984251968E-2</v>
      </c>
      <c r="L26" s="29"/>
    </row>
    <row r="27" spans="1:12" x14ac:dyDescent="0.35">
      <c r="A27" t="s">
        <v>434</v>
      </c>
      <c r="B27" t="s">
        <v>307</v>
      </c>
      <c r="C27">
        <v>118</v>
      </c>
      <c r="D27" s="44">
        <v>5.420303169499311E-2</v>
      </c>
      <c r="E27" s="29">
        <v>-144361.63</v>
      </c>
      <c r="F27" s="29">
        <v>30308.011694915258</v>
      </c>
      <c r="G27" s="29">
        <v>1193795</v>
      </c>
      <c r="H27" s="65">
        <f t="shared" si="0"/>
        <v>1642.7861185117135</v>
      </c>
      <c r="I27" s="65"/>
      <c r="J27" s="44">
        <v>0.13559322033898305</v>
      </c>
      <c r="L27" s="29"/>
    </row>
    <row r="28" spans="1:12" x14ac:dyDescent="0.35">
      <c r="A28" t="s">
        <v>434</v>
      </c>
      <c r="B28" t="s">
        <v>267</v>
      </c>
      <c r="C28">
        <v>112</v>
      </c>
      <c r="D28" s="44">
        <v>5.1446945337620578E-2</v>
      </c>
      <c r="E28" s="29">
        <v>-92820</v>
      </c>
      <c r="F28" s="29">
        <v>33712.00776785714</v>
      </c>
      <c r="G28" s="29">
        <v>1385864.68</v>
      </c>
      <c r="H28" s="65">
        <f t="shared" si="0"/>
        <v>1734.3798208543865</v>
      </c>
      <c r="I28" s="65"/>
      <c r="J28" s="44">
        <v>2.6785714285714284E-2</v>
      </c>
      <c r="L28" s="29"/>
    </row>
    <row r="29" spans="1:12" x14ac:dyDescent="0.35">
      <c r="A29" t="s">
        <v>434</v>
      </c>
      <c r="B29" t="s">
        <v>306</v>
      </c>
      <c r="C29">
        <v>75</v>
      </c>
      <c r="D29" s="44">
        <v>3.4451079467156635E-2</v>
      </c>
      <c r="E29" s="29">
        <v>-100000</v>
      </c>
      <c r="F29" s="29">
        <v>168713.01880000008</v>
      </c>
      <c r="G29" s="29">
        <v>6689292.9100000001</v>
      </c>
      <c r="H29" s="65">
        <f t="shared" si="0"/>
        <v>5812.3456178226943</v>
      </c>
      <c r="I29" s="65"/>
      <c r="J29" s="44">
        <v>0.12</v>
      </c>
      <c r="L29" s="29"/>
    </row>
    <row r="30" spans="1:12" x14ac:dyDescent="0.35">
      <c r="A30" t="s">
        <v>434</v>
      </c>
      <c r="B30" t="s">
        <v>265</v>
      </c>
      <c r="C30">
        <v>54</v>
      </c>
      <c r="D30" s="44">
        <v>2.480477721635278E-2</v>
      </c>
      <c r="E30" s="29">
        <v>423.5</v>
      </c>
      <c r="F30" s="29">
        <v>26726.071481481489</v>
      </c>
      <c r="G30" s="29">
        <v>724929.23</v>
      </c>
      <c r="H30" s="65">
        <f t="shared" si="0"/>
        <v>662.93424896646786</v>
      </c>
      <c r="I30" s="65"/>
      <c r="J30" s="44">
        <v>5.5555555555555552E-2</v>
      </c>
      <c r="L30" s="29"/>
    </row>
    <row r="31" spans="1:12" x14ac:dyDescent="0.35">
      <c r="A31" t="s">
        <v>434</v>
      </c>
      <c r="B31" t="s">
        <v>83</v>
      </c>
      <c r="C31">
        <v>54</v>
      </c>
      <c r="D31" s="44">
        <v>2.480477721635278E-2</v>
      </c>
      <c r="E31" s="29">
        <v>-418.8</v>
      </c>
      <c r="F31" s="29">
        <v>14589.704444444445</v>
      </c>
      <c r="G31" s="29">
        <v>289666.57</v>
      </c>
      <c r="H31" s="65">
        <f t="shared" si="0"/>
        <v>361.89436839687647</v>
      </c>
      <c r="I31" s="65"/>
      <c r="J31" s="44">
        <v>9.2592592592592587E-2</v>
      </c>
      <c r="L31" s="29"/>
    </row>
    <row r="32" spans="1:12" x14ac:dyDescent="0.35">
      <c r="A32" t="s">
        <v>434</v>
      </c>
      <c r="B32" t="s">
        <v>275</v>
      </c>
      <c r="C32">
        <v>50</v>
      </c>
      <c r="D32" s="44">
        <v>2.2967386311437757E-2</v>
      </c>
      <c r="E32" s="29">
        <v>-546456</v>
      </c>
      <c r="F32" s="29">
        <v>79554.490000000005</v>
      </c>
      <c r="G32" s="29">
        <v>1903957.36</v>
      </c>
      <c r="H32" s="65">
        <f t="shared" si="0"/>
        <v>1827.158704639412</v>
      </c>
      <c r="I32" s="65"/>
      <c r="J32" s="44">
        <v>0.2</v>
      </c>
      <c r="L32" s="29"/>
    </row>
    <row r="33" spans="1:12" x14ac:dyDescent="0.35">
      <c r="A33" t="s">
        <v>434</v>
      </c>
      <c r="B33" t="s">
        <v>308</v>
      </c>
      <c r="C33">
        <v>41</v>
      </c>
      <c r="D33" s="44">
        <v>1.8833256775378962E-2</v>
      </c>
      <c r="E33" s="29">
        <v>-587.5</v>
      </c>
      <c r="F33" s="29">
        <v>13523.694146341462</v>
      </c>
      <c r="G33" s="29">
        <v>79942.34</v>
      </c>
      <c r="H33" s="65">
        <f t="shared" si="0"/>
        <v>254.69520440973815</v>
      </c>
      <c r="I33" s="65"/>
      <c r="J33" s="44">
        <v>4.878048780487805E-2</v>
      </c>
      <c r="L33" s="29"/>
    </row>
    <row r="34" spans="1:12" x14ac:dyDescent="0.35">
      <c r="A34" t="s">
        <v>434</v>
      </c>
      <c r="B34" t="s">
        <v>309</v>
      </c>
      <c r="C34">
        <v>34</v>
      </c>
      <c r="D34" s="44">
        <v>1.5617822691777675E-2</v>
      </c>
      <c r="E34" s="29">
        <v>-261882.5</v>
      </c>
      <c r="F34" s="29">
        <v>203502.48029411762</v>
      </c>
      <c r="G34" s="29">
        <v>3000000</v>
      </c>
      <c r="H34" s="65">
        <f t="shared" si="0"/>
        <v>3178.2656545705095</v>
      </c>
      <c r="I34" s="65"/>
      <c r="L34" s="29"/>
    </row>
    <row r="35" spans="1:12" x14ac:dyDescent="0.35">
      <c r="A35" t="s">
        <v>434</v>
      </c>
      <c r="B35" t="s">
        <v>274</v>
      </c>
      <c r="C35">
        <v>32</v>
      </c>
      <c r="D35" s="44">
        <v>1.4699127239320165E-2</v>
      </c>
      <c r="E35" s="29">
        <v>-11611.4</v>
      </c>
      <c r="F35" s="29">
        <v>514825.61906249996</v>
      </c>
      <c r="G35" s="29">
        <v>10663291.58</v>
      </c>
      <c r="H35" s="65">
        <f t="shared" si="0"/>
        <v>7567.4872806614603</v>
      </c>
      <c r="I35" s="65"/>
      <c r="J35" s="44">
        <v>6.25E-2</v>
      </c>
      <c r="L35" s="29"/>
    </row>
    <row r="36" spans="1:12" x14ac:dyDescent="0.35">
      <c r="A36" t="s">
        <v>434</v>
      </c>
      <c r="B36" t="s">
        <v>279</v>
      </c>
      <c r="C36">
        <v>30</v>
      </c>
      <c r="D36" s="44">
        <v>1.3780431786862656E-2</v>
      </c>
      <c r="E36" s="29">
        <v>-22500</v>
      </c>
      <c r="F36" s="29">
        <v>11686.696</v>
      </c>
      <c r="G36" s="29">
        <v>125390.84</v>
      </c>
      <c r="H36" s="65">
        <f t="shared" si="0"/>
        <v>161.04771704180064</v>
      </c>
      <c r="I36" s="65"/>
      <c r="J36" s="44">
        <v>0.23333333333333334</v>
      </c>
      <c r="L36" s="29"/>
    </row>
    <row r="37" spans="1:12" x14ac:dyDescent="0.35">
      <c r="A37" t="s">
        <v>434</v>
      </c>
      <c r="B37" t="s">
        <v>282</v>
      </c>
      <c r="C37">
        <v>20</v>
      </c>
      <c r="D37" s="44">
        <v>9.1869545245751028E-3</v>
      </c>
      <c r="E37" s="29">
        <v>400</v>
      </c>
      <c r="F37" s="29">
        <v>23243.902999999998</v>
      </c>
      <c r="G37" s="29">
        <v>212548.82</v>
      </c>
      <c r="H37" s="65">
        <f t="shared" si="0"/>
        <v>213.5406798346348</v>
      </c>
      <c r="I37" s="65"/>
      <c r="L37" s="29"/>
    </row>
    <row r="38" spans="1:12" x14ac:dyDescent="0.35">
      <c r="A38" t="s">
        <v>434</v>
      </c>
      <c r="B38" t="s">
        <v>256</v>
      </c>
      <c r="C38">
        <v>16</v>
      </c>
      <c r="D38" s="44">
        <v>7.3495636196600827E-3</v>
      </c>
      <c r="E38" s="29">
        <v>-6797.71</v>
      </c>
      <c r="F38" s="29">
        <v>9958.3093749999989</v>
      </c>
      <c r="G38" s="29">
        <v>58041.64</v>
      </c>
      <c r="H38" s="65">
        <f t="shared" si="0"/>
        <v>73.18922829581993</v>
      </c>
      <c r="I38" s="65"/>
      <c r="J38" s="44">
        <v>0.125</v>
      </c>
      <c r="L38" s="29"/>
    </row>
    <row r="39" spans="1:12" x14ac:dyDescent="0.35">
      <c r="B39" s="71" t="s">
        <v>435</v>
      </c>
      <c r="C39">
        <f>SUM(C3:C20)</f>
        <v>1596</v>
      </c>
      <c r="D39" s="58">
        <f>SUM(D3:D20)</f>
        <v>1</v>
      </c>
      <c r="E39" s="76"/>
      <c r="F39" s="76"/>
      <c r="G39" s="76"/>
      <c r="H39" s="65">
        <f>F39*D39</f>
        <v>0</v>
      </c>
      <c r="I39" s="65"/>
      <c r="J39" s="65"/>
      <c r="L39" s="76">
        <f>Table1[[#This Row],[Average Time Granted (days)]]*Table1[[#This Row],[% Generic Cause]]</f>
        <v>0</v>
      </c>
    </row>
    <row r="40" spans="1:12" x14ac:dyDescent="0.35">
      <c r="B40" s="71" t="s">
        <v>436</v>
      </c>
      <c r="C40">
        <f>SUM(C21:C38)</f>
        <v>2177</v>
      </c>
      <c r="D40" s="58">
        <f>SUM(D21:D38)</f>
        <v>1</v>
      </c>
      <c r="E40" s="76"/>
      <c r="F40" s="76"/>
      <c r="G40" s="76"/>
      <c r="H40" s="65">
        <f>F40*D40</f>
        <v>0</v>
      </c>
      <c r="I40" s="65"/>
      <c r="J40" s="65"/>
      <c r="L40" s="76">
        <f>Table1[[#This Row],[Average Time Granted (days)]]*Table1[[#This Row],[% Generic Cause]]</f>
        <v>0</v>
      </c>
    </row>
  </sheetData>
  <mergeCells count="2">
    <mergeCell ref="E1:G1"/>
    <mergeCell ref="I1:L1"/>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12"/>
  <sheetViews>
    <sheetView zoomScale="55" zoomScaleNormal="55" workbookViewId="0">
      <selection activeCell="J23" sqref="J23"/>
    </sheetView>
  </sheetViews>
  <sheetFormatPr defaultRowHeight="14.5" x14ac:dyDescent="0.35"/>
  <cols>
    <col min="1" max="1" width="57.453125" style="54" bestFit="1" customWidth="1"/>
    <col min="2" max="2" width="61.81640625" bestFit="1" customWidth="1"/>
    <col min="3" max="3" width="36.26953125" style="27" customWidth="1"/>
    <col min="4" max="4" width="25.1796875" style="55" customWidth="1"/>
    <col min="5" max="5" width="19.81640625" style="27" bestFit="1" customWidth="1"/>
    <col min="6" max="6" width="16.1796875" style="55" bestFit="1" customWidth="1"/>
    <col min="7" max="7" width="16.1796875" style="55" customWidth="1"/>
    <col min="8" max="8" width="20.26953125" style="56" bestFit="1" customWidth="1"/>
    <col min="10" max="10" width="70.7265625" customWidth="1"/>
    <col min="11" max="11" width="8.453125" bestFit="1" customWidth="1"/>
    <col min="12" max="12" width="7.1796875" customWidth="1"/>
    <col min="13" max="13" width="27" bestFit="1" customWidth="1"/>
    <col min="14" max="14" width="28.26953125" bestFit="1" customWidth="1"/>
    <col min="16" max="16" width="55.54296875" customWidth="1"/>
    <col min="17" max="17" width="41" customWidth="1"/>
    <col min="18" max="18" width="28.1796875" customWidth="1"/>
    <col min="19" max="19" width="24.7265625" customWidth="1"/>
    <col min="20" max="20" width="13.453125" bestFit="1" customWidth="1"/>
    <col min="21" max="21" width="19.1796875" customWidth="1"/>
    <col min="22" max="22" width="21.54296875" customWidth="1"/>
    <col min="23" max="23" width="11.81640625" bestFit="1" customWidth="1"/>
    <col min="24" max="24" width="9.7265625" bestFit="1" customWidth="1"/>
    <col min="25" max="25" width="34.26953125" customWidth="1"/>
    <col min="26" max="26" width="13.54296875" customWidth="1"/>
    <col min="27" max="27" width="9.54296875" bestFit="1" customWidth="1"/>
    <col min="28" max="28" width="27.453125" customWidth="1"/>
    <col min="29" max="29" width="12" bestFit="1" customWidth="1"/>
    <col min="30" max="30" width="21.7265625" customWidth="1"/>
    <col min="31" max="31" width="18.1796875" bestFit="1" customWidth="1"/>
    <col min="32" max="32" width="14.81640625" bestFit="1" customWidth="1"/>
    <col min="33" max="33" width="6.26953125" bestFit="1" customWidth="1"/>
    <col min="34" max="34" width="8.7265625" bestFit="1" customWidth="1"/>
    <col min="35" max="35" width="17.7265625" bestFit="1" customWidth="1"/>
    <col min="36" max="36" width="9.26953125" bestFit="1" customWidth="1"/>
    <col min="37" max="37" width="6.7265625" bestFit="1" customWidth="1"/>
    <col min="38" max="38" width="22.54296875" bestFit="1" customWidth="1"/>
    <col min="39" max="39" width="45.7265625" bestFit="1" customWidth="1"/>
    <col min="40" max="40" width="39.7265625" bestFit="1" customWidth="1"/>
    <col min="41" max="41" width="7.26953125" bestFit="1" customWidth="1"/>
    <col min="42" max="42" width="10.7265625" bestFit="1" customWidth="1"/>
  </cols>
  <sheetData>
    <row r="1" spans="1:30" ht="94.15" customHeight="1" thickBot="1" x14ac:dyDescent="0.4">
      <c r="A1" s="80" t="s">
        <v>296</v>
      </c>
      <c r="B1" s="81"/>
      <c r="C1" s="81"/>
      <c r="D1" s="81"/>
      <c r="E1" s="81"/>
      <c r="F1" s="81"/>
      <c r="G1" s="81"/>
      <c r="H1" s="82"/>
      <c r="J1" s="79" t="s">
        <v>297</v>
      </c>
      <c r="K1" s="79"/>
      <c r="L1" s="79"/>
      <c r="P1" s="93" t="s">
        <v>298</v>
      </c>
      <c r="Q1" s="94"/>
      <c r="R1" s="94"/>
      <c r="S1" s="94"/>
      <c r="T1" s="94"/>
      <c r="U1" s="94"/>
      <c r="V1" s="94"/>
      <c r="W1" s="94"/>
      <c r="X1" s="94"/>
      <c r="Y1" s="94"/>
      <c r="Z1" s="94"/>
      <c r="AA1" s="94"/>
      <c r="AB1" s="94"/>
      <c r="AC1" s="94"/>
      <c r="AD1" s="95"/>
    </row>
    <row r="2" spans="1:30" x14ac:dyDescent="0.35">
      <c r="A2" s="8" t="s">
        <v>238</v>
      </c>
      <c r="B2" s="8" t="s">
        <v>239</v>
      </c>
      <c r="C2" s="8" t="s">
        <v>299</v>
      </c>
      <c r="D2" s="3" t="s">
        <v>241</v>
      </c>
      <c r="E2" s="8" t="s">
        <v>300</v>
      </c>
      <c r="F2" s="3" t="s">
        <v>301</v>
      </c>
      <c r="G2" s="4" t="s">
        <v>302</v>
      </c>
      <c r="H2" s="4" t="s">
        <v>303</v>
      </c>
      <c r="J2" s="8" t="s">
        <v>238</v>
      </c>
      <c r="K2" s="8" t="s">
        <v>248</v>
      </c>
      <c r="L2" s="8" t="s">
        <v>304</v>
      </c>
      <c r="P2" s="49" t="s">
        <v>249</v>
      </c>
      <c r="Q2" s="5" t="s">
        <v>250</v>
      </c>
      <c r="R2" s="5" t="s">
        <v>251</v>
      </c>
      <c r="S2" s="5" t="s">
        <v>252</v>
      </c>
      <c r="T2" s="5" t="s">
        <v>253</v>
      </c>
      <c r="U2" s="5" t="s">
        <v>254</v>
      </c>
      <c r="V2" s="5" t="s">
        <v>255</v>
      </c>
      <c r="W2" s="5" t="s">
        <v>256</v>
      </c>
      <c r="X2" s="5" t="s">
        <v>257</v>
      </c>
      <c r="Y2" s="5" t="s">
        <v>258</v>
      </c>
      <c r="Z2" s="5" t="s">
        <v>259</v>
      </c>
      <c r="AA2" s="5" t="s">
        <v>260</v>
      </c>
      <c r="AB2" s="5" t="s">
        <v>261</v>
      </c>
      <c r="AC2" s="5" t="s">
        <v>262</v>
      </c>
      <c r="AD2" s="5" t="s">
        <v>263</v>
      </c>
    </row>
    <row r="3" spans="1:30" x14ac:dyDescent="0.35">
      <c r="A3" s="96" t="s">
        <v>265</v>
      </c>
      <c r="B3" s="9" t="s">
        <v>191</v>
      </c>
      <c r="C3" s="10">
        <v>1</v>
      </c>
      <c r="D3" s="11">
        <f>C3/SUM($C$3:$C$12)</f>
        <v>1.8518518518518517E-2</v>
      </c>
      <c r="E3" s="86">
        <v>54</v>
      </c>
      <c r="F3" s="87">
        <v>2.480477721635278E-2</v>
      </c>
      <c r="G3" s="88">
        <v>26726.071481481482</v>
      </c>
      <c r="H3" s="88">
        <f>G3*F3</f>
        <v>662.93424896646764</v>
      </c>
      <c r="J3" s="9" t="s">
        <v>264</v>
      </c>
      <c r="K3" s="10">
        <v>583</v>
      </c>
      <c r="L3" s="11">
        <v>0.26779972439136424</v>
      </c>
      <c r="P3" s="14" t="s">
        <v>265</v>
      </c>
      <c r="Q3" s="11">
        <v>3.6363636363636362E-2</v>
      </c>
      <c r="R3" s="11">
        <v>2.7777777777777776E-2</v>
      </c>
      <c r="S3" s="11">
        <v>1.9553072625698324E-2</v>
      </c>
      <c r="T3" s="11">
        <v>0</v>
      </c>
      <c r="U3" s="11">
        <v>3.3898305084745763E-2</v>
      </c>
      <c r="V3" s="11">
        <v>1.1811023622047244E-2</v>
      </c>
      <c r="W3" s="11">
        <v>2.7027027027027029E-2</v>
      </c>
      <c r="X3" s="11">
        <v>4.8387096774193547E-2</v>
      </c>
      <c r="Y3" s="11">
        <v>4.5454545454545456E-2</v>
      </c>
      <c r="Z3" s="11">
        <v>1.3888888888888888E-2</v>
      </c>
      <c r="AA3" s="11">
        <v>2.564102564102564E-2</v>
      </c>
      <c r="AB3" s="11">
        <v>0</v>
      </c>
      <c r="AC3" s="11">
        <v>3.1315240083507306E-2</v>
      </c>
      <c r="AD3" s="11">
        <v>2.480477721635278E-2</v>
      </c>
    </row>
    <row r="4" spans="1:30" x14ac:dyDescent="0.35">
      <c r="A4" s="96"/>
      <c r="B4" s="9" t="s">
        <v>112</v>
      </c>
      <c r="C4" s="10">
        <v>11</v>
      </c>
      <c r="D4" s="11">
        <f t="shared" ref="D4:D12" si="0">C4/SUM($C$3:$C$12)</f>
        <v>0.20370370370370369</v>
      </c>
      <c r="E4" s="86"/>
      <c r="F4" s="87"/>
      <c r="G4" s="88"/>
      <c r="H4" s="88"/>
      <c r="J4" s="9" t="s">
        <v>269</v>
      </c>
      <c r="K4" s="10">
        <v>324</v>
      </c>
      <c r="L4" s="11">
        <v>0.14882866329811667</v>
      </c>
      <c r="P4" s="14" t="s">
        <v>267</v>
      </c>
      <c r="Q4" s="11">
        <v>5.4545454545454543E-2</v>
      </c>
      <c r="R4" s="11">
        <v>0</v>
      </c>
      <c r="S4" s="11">
        <v>5.3072625698324022E-2</v>
      </c>
      <c r="T4" s="11">
        <v>0</v>
      </c>
      <c r="U4" s="11">
        <v>2.5423728813559324E-2</v>
      </c>
      <c r="V4" s="11">
        <v>7.874015748031496E-2</v>
      </c>
      <c r="W4" s="11">
        <v>0</v>
      </c>
      <c r="X4" s="11">
        <v>9.6774193548387094E-2</v>
      </c>
      <c r="Y4" s="11">
        <v>0.18181818181818182</v>
      </c>
      <c r="Z4" s="11">
        <v>4.1666666666666664E-2</v>
      </c>
      <c r="AA4" s="11">
        <v>4.9679487179487176E-2</v>
      </c>
      <c r="AB4" s="11">
        <v>0</v>
      </c>
      <c r="AC4" s="11">
        <v>4.8016701461377868E-2</v>
      </c>
      <c r="AD4" s="11">
        <v>5.1446945337620578E-2</v>
      </c>
    </row>
    <row r="5" spans="1:30" x14ac:dyDescent="0.35">
      <c r="A5" s="96"/>
      <c r="B5" s="9" t="s">
        <v>114</v>
      </c>
      <c r="C5" s="10">
        <v>10</v>
      </c>
      <c r="D5" s="11">
        <f t="shared" si="0"/>
        <v>0.18518518518518517</v>
      </c>
      <c r="E5" s="86"/>
      <c r="F5" s="87"/>
      <c r="G5" s="88"/>
      <c r="H5" s="88"/>
      <c r="J5" s="9" t="s">
        <v>305</v>
      </c>
      <c r="K5" s="10">
        <v>178</v>
      </c>
      <c r="L5" s="11">
        <v>8.1763895268718426E-2</v>
      </c>
      <c r="P5" s="14" t="s">
        <v>306</v>
      </c>
      <c r="Q5" s="11">
        <v>3.6363636363636362E-2</v>
      </c>
      <c r="R5" s="11">
        <v>5.5555555555555552E-2</v>
      </c>
      <c r="S5" s="11">
        <v>2.5139664804469275E-2</v>
      </c>
      <c r="T5" s="11">
        <v>0</v>
      </c>
      <c r="U5" s="11">
        <v>8.4745762711864406E-3</v>
      </c>
      <c r="V5" s="11">
        <v>3.5433070866141732E-2</v>
      </c>
      <c r="W5" s="11">
        <v>0</v>
      </c>
      <c r="X5" s="11">
        <v>0</v>
      </c>
      <c r="Y5" s="11">
        <v>0</v>
      </c>
      <c r="Z5" s="11">
        <v>2.7777777777777776E-2</v>
      </c>
      <c r="AA5" s="11">
        <v>4.4871794871794872E-2</v>
      </c>
      <c r="AB5" s="11">
        <v>0</v>
      </c>
      <c r="AC5" s="11">
        <v>4.5929018789144051E-2</v>
      </c>
      <c r="AD5" s="11">
        <v>3.4451079467156635E-2</v>
      </c>
    </row>
    <row r="6" spans="1:30" x14ac:dyDescent="0.35">
      <c r="A6" s="96"/>
      <c r="B6" s="9" t="s">
        <v>192</v>
      </c>
      <c r="C6" s="10">
        <v>2</v>
      </c>
      <c r="D6" s="11">
        <f t="shared" si="0"/>
        <v>3.7037037037037035E-2</v>
      </c>
      <c r="E6" s="86"/>
      <c r="F6" s="87"/>
      <c r="G6" s="88"/>
      <c r="H6" s="88"/>
      <c r="J6" s="9" t="s">
        <v>273</v>
      </c>
      <c r="K6" s="10">
        <v>173</v>
      </c>
      <c r="L6" s="11">
        <v>7.9467156637574643E-2</v>
      </c>
      <c r="P6" s="14" t="s">
        <v>269</v>
      </c>
      <c r="Q6" s="11">
        <v>0.18181818181818182</v>
      </c>
      <c r="R6" s="11">
        <v>0.1388888888888889</v>
      </c>
      <c r="S6" s="11">
        <v>0.15642458100558659</v>
      </c>
      <c r="T6" s="11">
        <v>0.08</v>
      </c>
      <c r="U6" s="11">
        <v>0.1440677966101695</v>
      </c>
      <c r="V6" s="11">
        <v>0.11811023622047244</v>
      </c>
      <c r="W6" s="11">
        <v>0.1891891891891892</v>
      </c>
      <c r="X6" s="11">
        <v>0.11290322580645161</v>
      </c>
      <c r="Y6" s="11">
        <v>0.18181818181818182</v>
      </c>
      <c r="Z6" s="11">
        <v>9.7222222222222224E-2</v>
      </c>
      <c r="AA6" s="11">
        <v>0.16185897435897437</v>
      </c>
      <c r="AB6" s="11">
        <v>0.2</v>
      </c>
      <c r="AC6" s="11">
        <v>0.1544885177453027</v>
      </c>
      <c r="AD6" s="11">
        <v>0.14882866329811667</v>
      </c>
    </row>
    <row r="7" spans="1:30" x14ac:dyDescent="0.35">
      <c r="A7" s="96"/>
      <c r="B7" s="9" t="s">
        <v>193</v>
      </c>
      <c r="C7" s="10">
        <v>10</v>
      </c>
      <c r="D7" s="11">
        <f t="shared" si="0"/>
        <v>0.18518518518518517</v>
      </c>
      <c r="E7" s="86"/>
      <c r="F7" s="87"/>
      <c r="G7" s="88"/>
      <c r="H7" s="88"/>
      <c r="J7" s="9" t="s">
        <v>276</v>
      </c>
      <c r="K7" s="10">
        <v>156</v>
      </c>
      <c r="L7" s="11">
        <v>7.165824529168581E-2</v>
      </c>
      <c r="P7" s="14" t="s">
        <v>264</v>
      </c>
      <c r="Q7" s="11">
        <v>0.23636363636363636</v>
      </c>
      <c r="R7" s="11">
        <v>5.5555555555555552E-2</v>
      </c>
      <c r="S7" s="11">
        <v>0.26815642458100558</v>
      </c>
      <c r="T7" s="11">
        <v>0.72</v>
      </c>
      <c r="U7" s="11">
        <v>0.27966101694915252</v>
      </c>
      <c r="V7" s="11">
        <v>0.27165354330708663</v>
      </c>
      <c r="W7" s="11">
        <v>0.21621621621621623</v>
      </c>
      <c r="X7" s="11">
        <v>0.20967741935483872</v>
      </c>
      <c r="Y7" s="11">
        <v>0.36363636363636365</v>
      </c>
      <c r="Z7" s="11">
        <v>0.3611111111111111</v>
      </c>
      <c r="AA7" s="11">
        <v>0.27884615384615385</v>
      </c>
      <c r="AB7" s="11">
        <v>0.1</v>
      </c>
      <c r="AC7" s="11">
        <v>0.21711899791231734</v>
      </c>
      <c r="AD7" s="11">
        <v>0.26779972439136424</v>
      </c>
    </row>
    <row r="8" spans="1:30" x14ac:dyDescent="0.35">
      <c r="A8" s="96"/>
      <c r="B8" s="9" t="s">
        <v>194</v>
      </c>
      <c r="C8" s="10">
        <v>6</v>
      </c>
      <c r="D8" s="11">
        <f t="shared" si="0"/>
        <v>0.1111111111111111</v>
      </c>
      <c r="E8" s="86"/>
      <c r="F8" s="87"/>
      <c r="G8" s="88"/>
      <c r="H8" s="88"/>
      <c r="J8" s="9" t="s">
        <v>266</v>
      </c>
      <c r="K8" s="10">
        <v>127</v>
      </c>
      <c r="L8" s="11">
        <v>5.8337161231051905E-2</v>
      </c>
      <c r="P8" s="14" t="s">
        <v>273</v>
      </c>
      <c r="Q8" s="11">
        <v>9.0909090909090912E-2</v>
      </c>
      <c r="R8" s="11">
        <v>8.3333333333333329E-2</v>
      </c>
      <c r="S8" s="11">
        <v>8.6592178770949726E-2</v>
      </c>
      <c r="T8" s="11">
        <v>0</v>
      </c>
      <c r="U8" s="11">
        <v>0.10169491525423729</v>
      </c>
      <c r="V8" s="11">
        <v>5.5118110236220472E-2</v>
      </c>
      <c r="W8" s="11">
        <v>0.1891891891891892</v>
      </c>
      <c r="X8" s="11">
        <v>0.11290322580645161</v>
      </c>
      <c r="Y8" s="11">
        <v>9.0909090909090912E-2</v>
      </c>
      <c r="Z8" s="11">
        <v>6.9444444444444448E-2</v>
      </c>
      <c r="AA8" s="11">
        <v>6.8910256410256415E-2</v>
      </c>
      <c r="AB8" s="11">
        <v>0.2</v>
      </c>
      <c r="AC8" s="11">
        <v>8.7682672233820466E-2</v>
      </c>
      <c r="AD8" s="11">
        <v>7.9467156637574643E-2</v>
      </c>
    </row>
    <row r="9" spans="1:30" x14ac:dyDescent="0.35">
      <c r="A9" s="96"/>
      <c r="B9" s="9" t="s">
        <v>195</v>
      </c>
      <c r="C9" s="10">
        <v>2</v>
      </c>
      <c r="D9" s="11">
        <f t="shared" si="0"/>
        <v>3.7037037037037035E-2</v>
      </c>
      <c r="E9" s="86"/>
      <c r="F9" s="87"/>
      <c r="G9" s="88"/>
      <c r="H9" s="88"/>
      <c r="J9" s="9" t="s">
        <v>307</v>
      </c>
      <c r="K9" s="10">
        <v>118</v>
      </c>
      <c r="L9" s="11">
        <v>5.420303169499311E-2</v>
      </c>
      <c r="P9" s="14" t="s">
        <v>308</v>
      </c>
      <c r="Q9" s="11">
        <v>5.4545454545454543E-2</v>
      </c>
      <c r="R9" s="11">
        <v>8.3333333333333329E-2</v>
      </c>
      <c r="S9" s="11">
        <v>1.6759776536312849E-2</v>
      </c>
      <c r="T9" s="11">
        <v>0</v>
      </c>
      <c r="U9" s="11">
        <v>8.4745762711864406E-3</v>
      </c>
      <c r="V9" s="11">
        <v>2.7559055118110236E-2</v>
      </c>
      <c r="W9" s="11">
        <v>2.7027027027027029E-2</v>
      </c>
      <c r="X9" s="11">
        <v>0</v>
      </c>
      <c r="Y9" s="11">
        <v>0</v>
      </c>
      <c r="Z9" s="11">
        <v>2.7777777777777776E-2</v>
      </c>
      <c r="AA9" s="11">
        <v>1.282051282051282E-2</v>
      </c>
      <c r="AB9" s="11">
        <v>0</v>
      </c>
      <c r="AC9" s="11">
        <v>2.0876826722338204E-2</v>
      </c>
      <c r="AD9" s="11">
        <v>1.8833256775378962E-2</v>
      </c>
    </row>
    <row r="10" spans="1:30" x14ac:dyDescent="0.35">
      <c r="A10" s="96"/>
      <c r="B10" s="9" t="s">
        <v>196</v>
      </c>
      <c r="C10" s="10">
        <v>1</v>
      </c>
      <c r="D10" s="11">
        <f t="shared" si="0"/>
        <v>1.8518518518518517E-2</v>
      </c>
      <c r="E10" s="86"/>
      <c r="F10" s="87"/>
      <c r="G10" s="88"/>
      <c r="H10" s="88"/>
      <c r="J10" s="9" t="s">
        <v>267</v>
      </c>
      <c r="K10" s="10">
        <v>112</v>
      </c>
      <c r="L10" s="11">
        <v>5.1446945337620578E-2</v>
      </c>
      <c r="P10" s="14" t="s">
        <v>274</v>
      </c>
      <c r="Q10" s="11">
        <v>3.6363636363636362E-2</v>
      </c>
      <c r="R10" s="11">
        <v>0</v>
      </c>
      <c r="S10" s="11">
        <v>1.3966480446927373E-2</v>
      </c>
      <c r="T10" s="11">
        <v>0</v>
      </c>
      <c r="U10" s="11">
        <v>8.4745762711864406E-3</v>
      </c>
      <c r="V10" s="11">
        <v>7.874015748031496E-3</v>
      </c>
      <c r="W10" s="11">
        <v>2.7027027027027029E-2</v>
      </c>
      <c r="X10" s="11">
        <v>0</v>
      </c>
      <c r="Y10" s="11">
        <v>0</v>
      </c>
      <c r="Z10" s="11">
        <v>0</v>
      </c>
      <c r="AA10" s="11">
        <v>2.8846153846153848E-2</v>
      </c>
      <c r="AB10" s="11">
        <v>0</v>
      </c>
      <c r="AC10" s="11">
        <v>6.2630480167014616E-3</v>
      </c>
      <c r="AD10" s="11">
        <v>1.4699127239320165E-2</v>
      </c>
    </row>
    <row r="11" spans="1:30" x14ac:dyDescent="0.35">
      <c r="A11" s="96"/>
      <c r="B11" s="9" t="s">
        <v>197</v>
      </c>
      <c r="C11" s="10">
        <v>1</v>
      </c>
      <c r="D11" s="11">
        <f t="shared" si="0"/>
        <v>1.8518518518518517E-2</v>
      </c>
      <c r="E11" s="86"/>
      <c r="F11" s="87"/>
      <c r="G11" s="88"/>
      <c r="H11" s="88"/>
      <c r="J11" s="9" t="s">
        <v>306</v>
      </c>
      <c r="K11" s="10">
        <v>75</v>
      </c>
      <c r="L11" s="11">
        <v>3.4451079467156635E-2</v>
      </c>
      <c r="P11" s="14" t="s">
        <v>83</v>
      </c>
      <c r="Q11" s="11">
        <v>0</v>
      </c>
      <c r="R11" s="11">
        <v>8.3333333333333329E-2</v>
      </c>
      <c r="S11" s="11">
        <v>5.5865921787709494E-2</v>
      </c>
      <c r="T11" s="11">
        <v>0</v>
      </c>
      <c r="U11" s="11">
        <v>3.3898305084745763E-2</v>
      </c>
      <c r="V11" s="11">
        <v>1.968503937007874E-2</v>
      </c>
      <c r="W11" s="11">
        <v>5.4054054054054057E-2</v>
      </c>
      <c r="X11" s="11">
        <v>4.8387096774193547E-2</v>
      </c>
      <c r="Y11" s="11">
        <v>4.5454545454545456E-2</v>
      </c>
      <c r="Z11" s="11">
        <v>0</v>
      </c>
      <c r="AA11" s="11">
        <v>1.282051282051282E-2</v>
      </c>
      <c r="AB11" s="11">
        <v>0</v>
      </c>
      <c r="AC11" s="11">
        <v>1.6701461377870562E-2</v>
      </c>
      <c r="AD11" s="11">
        <v>2.480477721635278E-2</v>
      </c>
    </row>
    <row r="12" spans="1:30" x14ac:dyDescent="0.35">
      <c r="A12" s="96"/>
      <c r="B12" s="9" t="s">
        <v>198</v>
      </c>
      <c r="C12" s="10">
        <v>10</v>
      </c>
      <c r="D12" s="11">
        <f t="shared" si="0"/>
        <v>0.18518518518518517</v>
      </c>
      <c r="E12" s="86"/>
      <c r="F12" s="87"/>
      <c r="G12" s="88"/>
      <c r="H12" s="88"/>
      <c r="J12" s="9" t="s">
        <v>265</v>
      </c>
      <c r="K12" s="10">
        <v>54</v>
      </c>
      <c r="L12" s="11">
        <v>2.480477721635278E-2</v>
      </c>
      <c r="P12" s="14" t="s">
        <v>266</v>
      </c>
      <c r="Q12" s="11">
        <v>3.6363636363636362E-2</v>
      </c>
      <c r="R12" s="11">
        <v>0.1111111111111111</v>
      </c>
      <c r="S12" s="11">
        <v>4.7486033519553071E-2</v>
      </c>
      <c r="T12" s="11">
        <v>0.02</v>
      </c>
      <c r="U12" s="11">
        <v>9.3220338983050849E-2</v>
      </c>
      <c r="V12" s="11">
        <v>7.874015748031496E-3</v>
      </c>
      <c r="W12" s="11">
        <v>5.4054054054054057E-2</v>
      </c>
      <c r="X12" s="11">
        <v>4.8387096774193547E-2</v>
      </c>
      <c r="Y12" s="11">
        <v>0</v>
      </c>
      <c r="Z12" s="11">
        <v>1.3888888888888888E-2</v>
      </c>
      <c r="AA12" s="11">
        <v>4.9679487179487176E-2</v>
      </c>
      <c r="AB12" s="11">
        <v>0.1</v>
      </c>
      <c r="AC12" s="11">
        <v>0.10855949895615867</v>
      </c>
      <c r="AD12" s="11">
        <v>5.8337161231051905E-2</v>
      </c>
    </row>
    <row r="13" spans="1:30" x14ac:dyDescent="0.35">
      <c r="A13" s="97" t="s">
        <v>267</v>
      </c>
      <c r="B13" s="42" t="s">
        <v>71</v>
      </c>
      <c r="C13" s="32">
        <v>24</v>
      </c>
      <c r="D13" s="33">
        <f>C13/$E$13</f>
        <v>0.21428571428571427</v>
      </c>
      <c r="E13" s="98">
        <v>112</v>
      </c>
      <c r="F13" s="99">
        <v>5.1446945337620578E-2</v>
      </c>
      <c r="G13" s="100">
        <v>34581.113611111105</v>
      </c>
      <c r="H13" s="100">
        <f>G13*F13</f>
        <v>1779.0926616648799</v>
      </c>
      <c r="J13" s="9" t="s">
        <v>83</v>
      </c>
      <c r="K13" s="10">
        <v>54</v>
      </c>
      <c r="L13" s="11">
        <v>2.480477721635278E-2</v>
      </c>
      <c r="P13" s="14" t="s">
        <v>276</v>
      </c>
      <c r="Q13" s="11">
        <v>3.6363636363636362E-2</v>
      </c>
      <c r="R13" s="11">
        <v>0.1111111111111111</v>
      </c>
      <c r="S13" s="11">
        <v>5.027932960893855E-2</v>
      </c>
      <c r="T13" s="11">
        <v>0.02</v>
      </c>
      <c r="U13" s="11">
        <v>0.11864406779661017</v>
      </c>
      <c r="V13" s="11">
        <v>0.12598425196850394</v>
      </c>
      <c r="W13" s="11">
        <v>2.7027027027027029E-2</v>
      </c>
      <c r="X13" s="11">
        <v>3.2258064516129031E-2</v>
      </c>
      <c r="Y13" s="11">
        <v>0</v>
      </c>
      <c r="Z13" s="11">
        <v>0.1388888888888889</v>
      </c>
      <c r="AA13" s="11">
        <v>6.7307692307692304E-2</v>
      </c>
      <c r="AB13" s="11">
        <v>0.1</v>
      </c>
      <c r="AC13" s="11">
        <v>6.0542797494780795E-2</v>
      </c>
      <c r="AD13" s="11">
        <v>7.165824529168581E-2</v>
      </c>
    </row>
    <row r="14" spans="1:30" x14ac:dyDescent="0.35">
      <c r="A14" s="97"/>
      <c r="B14" s="42" t="s">
        <v>73</v>
      </c>
      <c r="C14" s="32">
        <v>87</v>
      </c>
      <c r="D14" s="33">
        <f t="shared" ref="D14:D15" si="1">C14/$E$13</f>
        <v>0.7767857142857143</v>
      </c>
      <c r="E14" s="98"/>
      <c r="F14" s="99"/>
      <c r="G14" s="100"/>
      <c r="H14" s="100"/>
      <c r="J14" s="9" t="s">
        <v>275</v>
      </c>
      <c r="K14" s="10">
        <v>50</v>
      </c>
      <c r="L14" s="11">
        <v>2.2967386311437757E-2</v>
      </c>
      <c r="P14" s="14" t="s">
        <v>256</v>
      </c>
      <c r="Q14" s="11">
        <v>1.8181818181818181E-2</v>
      </c>
      <c r="R14" s="11">
        <v>0</v>
      </c>
      <c r="S14" s="11">
        <v>1.3966480446927373E-2</v>
      </c>
      <c r="T14" s="11">
        <v>0.06</v>
      </c>
      <c r="U14" s="11">
        <v>0</v>
      </c>
      <c r="V14" s="11">
        <v>0</v>
      </c>
      <c r="W14" s="11">
        <v>0</v>
      </c>
      <c r="X14" s="11">
        <v>4.8387096774193547E-2</v>
      </c>
      <c r="Y14" s="11">
        <v>0</v>
      </c>
      <c r="Z14" s="11">
        <v>0</v>
      </c>
      <c r="AA14" s="11">
        <v>3.205128205128205E-3</v>
      </c>
      <c r="AB14" s="11">
        <v>0</v>
      </c>
      <c r="AC14" s="11">
        <v>4.1753653444676405E-3</v>
      </c>
      <c r="AD14" s="11">
        <v>7.3495636196600827E-3</v>
      </c>
    </row>
    <row r="15" spans="1:30" x14ac:dyDescent="0.35">
      <c r="A15" s="97"/>
      <c r="B15" s="42" t="s">
        <v>187</v>
      </c>
      <c r="C15" s="32">
        <v>1</v>
      </c>
      <c r="D15" s="33">
        <f t="shared" si="1"/>
        <v>8.9285714285714281E-3</v>
      </c>
      <c r="E15" s="98"/>
      <c r="F15" s="99"/>
      <c r="G15" s="100"/>
      <c r="H15" s="100"/>
      <c r="J15" s="9" t="s">
        <v>308</v>
      </c>
      <c r="K15" s="10">
        <v>41</v>
      </c>
      <c r="L15" s="11">
        <v>1.8833256775378962E-2</v>
      </c>
      <c r="P15" s="14" t="s">
        <v>279</v>
      </c>
      <c r="Q15" s="11">
        <v>3.6363636363636362E-2</v>
      </c>
      <c r="R15" s="11">
        <v>0</v>
      </c>
      <c r="S15" s="11">
        <v>1.6759776536312849E-2</v>
      </c>
      <c r="T15" s="11">
        <v>0.04</v>
      </c>
      <c r="U15" s="11">
        <v>8.4745762711864406E-3</v>
      </c>
      <c r="V15" s="11">
        <v>3.937007874015748E-3</v>
      </c>
      <c r="W15" s="11">
        <v>8.1081081081081086E-2</v>
      </c>
      <c r="X15" s="11">
        <v>4.8387096774193547E-2</v>
      </c>
      <c r="Y15" s="11">
        <v>0</v>
      </c>
      <c r="Z15" s="11">
        <v>1.3888888888888888E-2</v>
      </c>
      <c r="AA15" s="11">
        <v>9.6153846153846159E-3</v>
      </c>
      <c r="AB15" s="11">
        <v>0</v>
      </c>
      <c r="AC15" s="11">
        <v>1.0438413361169102E-2</v>
      </c>
      <c r="AD15" s="11">
        <v>1.3780431786862656E-2</v>
      </c>
    </row>
    <row r="16" spans="1:30" x14ac:dyDescent="0.35">
      <c r="A16" s="30" t="s">
        <v>306</v>
      </c>
      <c r="B16" s="9" t="s">
        <v>189</v>
      </c>
      <c r="C16" s="10">
        <v>75</v>
      </c>
      <c r="D16" s="11">
        <f>C16/$E$16</f>
        <v>1</v>
      </c>
      <c r="E16" s="10">
        <v>75</v>
      </c>
      <c r="F16" s="11">
        <v>3.4451079467156635E-2</v>
      </c>
      <c r="G16" s="43">
        <v>183383.71608695653</v>
      </c>
      <c r="H16" s="12">
        <f>G16*F16</f>
        <v>6317.7669758942302</v>
      </c>
      <c r="J16" s="9" t="s">
        <v>309</v>
      </c>
      <c r="K16" s="10">
        <v>34</v>
      </c>
      <c r="L16" s="11">
        <v>1.5617822691777675E-2</v>
      </c>
      <c r="P16" s="14" t="s">
        <v>275</v>
      </c>
      <c r="Q16" s="11">
        <v>7.2727272727272724E-2</v>
      </c>
      <c r="R16" s="11">
        <v>0</v>
      </c>
      <c r="S16" s="11">
        <v>3.0726256983240222E-2</v>
      </c>
      <c r="T16" s="11">
        <v>0</v>
      </c>
      <c r="U16" s="11">
        <v>2.5423728813559324E-2</v>
      </c>
      <c r="V16" s="11">
        <v>2.7559055118110236E-2</v>
      </c>
      <c r="W16" s="11">
        <v>8.1081081081081086E-2</v>
      </c>
      <c r="X16" s="11">
        <v>1.6129032258064516E-2</v>
      </c>
      <c r="Y16" s="11">
        <v>0</v>
      </c>
      <c r="Z16" s="11">
        <v>1.3888888888888888E-2</v>
      </c>
      <c r="AA16" s="11">
        <v>2.403846153846154E-2</v>
      </c>
      <c r="AB16" s="11">
        <v>0</v>
      </c>
      <c r="AC16" s="11">
        <v>1.0438413361169102E-2</v>
      </c>
      <c r="AD16" s="11">
        <v>2.2967386311437757E-2</v>
      </c>
    </row>
    <row r="17" spans="1:30" x14ac:dyDescent="0.35">
      <c r="A17" s="97" t="s">
        <v>269</v>
      </c>
      <c r="B17" s="42" t="s">
        <v>157</v>
      </c>
      <c r="C17" s="32">
        <v>6</v>
      </c>
      <c r="D17" s="33">
        <f>C17/$E$17</f>
        <v>1.8518518518518517E-2</v>
      </c>
      <c r="E17" s="98">
        <v>324</v>
      </c>
      <c r="F17" s="99">
        <v>0.14882866329811667</v>
      </c>
      <c r="G17" s="100">
        <v>52388.509531772572</v>
      </c>
      <c r="H17" s="100">
        <f>G17*F17</f>
        <v>7796.9118457943559</v>
      </c>
      <c r="J17" s="9" t="s">
        <v>274</v>
      </c>
      <c r="K17" s="10">
        <v>32</v>
      </c>
      <c r="L17" s="11">
        <v>1.4699127239320165E-2</v>
      </c>
      <c r="P17" s="14" t="s">
        <v>307</v>
      </c>
      <c r="Q17" s="11">
        <v>3.6363636363636362E-2</v>
      </c>
      <c r="R17" s="11">
        <v>5.5555555555555552E-2</v>
      </c>
      <c r="S17" s="11">
        <v>4.4692737430167599E-2</v>
      </c>
      <c r="T17" s="11">
        <v>0</v>
      </c>
      <c r="U17" s="11">
        <v>5.0847457627118647E-2</v>
      </c>
      <c r="V17" s="11">
        <v>9.8425196850393706E-2</v>
      </c>
      <c r="W17" s="11">
        <v>0</v>
      </c>
      <c r="X17" s="11">
        <v>3.2258064516129031E-2</v>
      </c>
      <c r="Y17" s="11">
        <v>9.0909090909090912E-2</v>
      </c>
      <c r="Z17" s="11">
        <v>4.1666666666666664E-2</v>
      </c>
      <c r="AA17" s="11">
        <v>5.6089743589743592E-2</v>
      </c>
      <c r="AB17" s="11">
        <v>0.1</v>
      </c>
      <c r="AC17" s="11">
        <v>5.0104384133611693E-2</v>
      </c>
      <c r="AD17" s="11">
        <v>5.420303169499311E-2</v>
      </c>
    </row>
    <row r="18" spans="1:30" x14ac:dyDescent="0.35">
      <c r="A18" s="97"/>
      <c r="B18" s="42" t="s">
        <v>158</v>
      </c>
      <c r="C18" s="32">
        <v>1</v>
      </c>
      <c r="D18" s="33">
        <f t="shared" ref="D18:D29" si="2">C18/$E$17</f>
        <v>3.0864197530864196E-3</v>
      </c>
      <c r="E18" s="98"/>
      <c r="F18" s="99"/>
      <c r="G18" s="100"/>
      <c r="H18" s="100"/>
      <c r="J18" s="9" t="s">
        <v>279</v>
      </c>
      <c r="K18" s="10">
        <v>30</v>
      </c>
      <c r="L18" s="11">
        <v>1.3780431786862656E-2</v>
      </c>
      <c r="P18" s="14" t="s">
        <v>309</v>
      </c>
      <c r="Q18" s="11">
        <v>0</v>
      </c>
      <c r="R18" s="11">
        <v>2.7777777777777776E-2</v>
      </c>
      <c r="S18" s="11">
        <v>8.3798882681564244E-3</v>
      </c>
      <c r="T18" s="11">
        <v>0</v>
      </c>
      <c r="U18" s="11">
        <v>8.4745762711864406E-3</v>
      </c>
      <c r="V18" s="11">
        <v>3.937007874015748E-3</v>
      </c>
      <c r="W18" s="11">
        <v>0</v>
      </c>
      <c r="X18" s="11">
        <v>3.2258064516129031E-2</v>
      </c>
      <c r="Y18" s="11">
        <v>0</v>
      </c>
      <c r="Z18" s="11">
        <v>0</v>
      </c>
      <c r="AA18" s="11">
        <v>2.403846153846154E-2</v>
      </c>
      <c r="AB18" s="11">
        <v>0</v>
      </c>
      <c r="AC18" s="11">
        <v>2.2964509394572025E-2</v>
      </c>
      <c r="AD18" s="11">
        <v>1.5617822691777675E-2</v>
      </c>
    </row>
    <row r="19" spans="1:30" x14ac:dyDescent="0.35">
      <c r="A19" s="97"/>
      <c r="B19" s="42" t="s">
        <v>60</v>
      </c>
      <c r="C19" s="32">
        <v>7</v>
      </c>
      <c r="D19" s="33">
        <f t="shared" si="2"/>
        <v>2.1604938271604937E-2</v>
      </c>
      <c r="E19" s="98"/>
      <c r="F19" s="99"/>
      <c r="G19" s="100"/>
      <c r="H19" s="100"/>
      <c r="J19" s="9" t="s">
        <v>282</v>
      </c>
      <c r="K19" s="10">
        <v>20</v>
      </c>
      <c r="L19" s="11">
        <v>9.1869545245751028E-3</v>
      </c>
      <c r="P19" s="14" t="s">
        <v>305</v>
      </c>
      <c r="Q19" s="11">
        <v>1.8181818181818181E-2</v>
      </c>
      <c r="R19" s="11">
        <v>0.16666666666666666</v>
      </c>
      <c r="S19" s="11">
        <v>6.7039106145251395E-2</v>
      </c>
      <c r="T19" s="11">
        <v>0.06</v>
      </c>
      <c r="U19" s="11">
        <v>5.0847457627118647E-2</v>
      </c>
      <c r="V19" s="11">
        <v>0.10236220472440945</v>
      </c>
      <c r="W19" s="11">
        <v>2.7027027027027029E-2</v>
      </c>
      <c r="X19" s="11">
        <v>8.0645161290322578E-2</v>
      </c>
      <c r="Y19" s="11">
        <v>0</v>
      </c>
      <c r="Z19" s="11">
        <v>0.125</v>
      </c>
      <c r="AA19" s="11">
        <v>7.6923076923076927E-2</v>
      </c>
      <c r="AB19" s="11">
        <v>0.2</v>
      </c>
      <c r="AC19" s="11">
        <v>9.8121085594989568E-2</v>
      </c>
      <c r="AD19" s="11">
        <v>8.1763895268718426E-2</v>
      </c>
    </row>
    <row r="20" spans="1:30" x14ac:dyDescent="0.35">
      <c r="A20" s="97"/>
      <c r="B20" s="42" t="s">
        <v>159</v>
      </c>
      <c r="C20" s="32">
        <v>1</v>
      </c>
      <c r="D20" s="33">
        <f t="shared" si="2"/>
        <v>3.0864197530864196E-3</v>
      </c>
      <c r="E20" s="98"/>
      <c r="F20" s="99"/>
      <c r="G20" s="100"/>
      <c r="H20" s="100"/>
      <c r="J20" s="9" t="s">
        <v>256</v>
      </c>
      <c r="K20" s="10">
        <v>16</v>
      </c>
      <c r="L20" s="11">
        <v>7.3495636196600827E-3</v>
      </c>
      <c r="P20" s="14" t="s">
        <v>282</v>
      </c>
      <c r="Q20" s="11">
        <v>1.8181818181818181E-2</v>
      </c>
      <c r="R20" s="11">
        <v>0</v>
      </c>
      <c r="S20" s="11">
        <v>2.5139664804469275E-2</v>
      </c>
      <c r="T20" s="11">
        <v>0</v>
      </c>
      <c r="U20" s="11">
        <v>0</v>
      </c>
      <c r="V20" s="11">
        <v>3.937007874015748E-3</v>
      </c>
      <c r="W20" s="11">
        <v>0</v>
      </c>
      <c r="X20" s="11">
        <v>3.2258064516129031E-2</v>
      </c>
      <c r="Y20" s="11">
        <v>0</v>
      </c>
      <c r="Z20" s="11">
        <v>1.3888888888888888E-2</v>
      </c>
      <c r="AA20" s="11">
        <v>4.807692307692308E-3</v>
      </c>
      <c r="AB20" s="11">
        <v>0</v>
      </c>
      <c r="AC20" s="11">
        <v>6.2630480167014616E-3</v>
      </c>
      <c r="AD20" s="11">
        <v>9.1869545245751028E-3</v>
      </c>
    </row>
    <row r="21" spans="1:30" x14ac:dyDescent="0.35">
      <c r="A21" s="97"/>
      <c r="B21" s="42" t="s">
        <v>160</v>
      </c>
      <c r="C21" s="32">
        <v>6</v>
      </c>
      <c r="D21" s="33">
        <f t="shared" si="2"/>
        <v>1.8518518518518517E-2</v>
      </c>
      <c r="E21" s="98"/>
      <c r="F21" s="99"/>
      <c r="G21" s="100"/>
      <c r="H21" s="100"/>
      <c r="P21" s="19" t="s">
        <v>310</v>
      </c>
      <c r="Q21" s="20">
        <v>1</v>
      </c>
      <c r="R21" s="20">
        <v>1</v>
      </c>
      <c r="S21" s="20">
        <v>1</v>
      </c>
      <c r="T21" s="20">
        <v>1</v>
      </c>
      <c r="U21" s="20">
        <v>1</v>
      </c>
      <c r="V21" s="20">
        <v>1</v>
      </c>
      <c r="W21" s="20">
        <v>1</v>
      </c>
      <c r="X21" s="20">
        <v>1</v>
      </c>
      <c r="Y21" s="20">
        <v>1</v>
      </c>
      <c r="Z21" s="20">
        <v>1</v>
      </c>
      <c r="AA21" s="20">
        <v>1</v>
      </c>
      <c r="AB21" s="20">
        <v>1</v>
      </c>
      <c r="AC21" s="20">
        <v>1</v>
      </c>
      <c r="AD21" s="20">
        <v>1</v>
      </c>
    </row>
    <row r="22" spans="1:30" ht="31.15" customHeight="1" thickBot="1" x14ac:dyDescent="0.4">
      <c r="A22" s="97"/>
      <c r="B22" s="42" t="s">
        <v>62</v>
      </c>
      <c r="C22" s="32">
        <v>269</v>
      </c>
      <c r="D22" s="33">
        <f t="shared" si="2"/>
        <v>0.83024691358024694</v>
      </c>
      <c r="E22" s="98"/>
      <c r="F22" s="99"/>
      <c r="G22" s="100"/>
      <c r="H22" s="100"/>
      <c r="J22" s="79" t="s">
        <v>311</v>
      </c>
      <c r="K22" s="79"/>
      <c r="L22" s="79"/>
      <c r="M22" s="79"/>
      <c r="N22" s="79"/>
    </row>
    <row r="23" spans="1:30" ht="31.5" thickBot="1" x14ac:dyDescent="0.4">
      <c r="A23" s="97"/>
      <c r="B23" s="42" t="s">
        <v>161</v>
      </c>
      <c r="C23" s="32">
        <v>2</v>
      </c>
      <c r="D23" s="33">
        <f t="shared" si="2"/>
        <v>6.1728395061728392E-3</v>
      </c>
      <c r="E23" s="98"/>
      <c r="F23" s="99"/>
      <c r="G23" s="100"/>
      <c r="H23" s="100"/>
      <c r="J23" s="8" t="s">
        <v>442</v>
      </c>
      <c r="K23" s="8" t="s">
        <v>248</v>
      </c>
      <c r="L23" s="8" t="s">
        <v>304</v>
      </c>
      <c r="M23" s="4" t="s">
        <v>302</v>
      </c>
      <c r="N23" s="4" t="s">
        <v>303</v>
      </c>
      <c r="P23" s="93" t="s">
        <v>312</v>
      </c>
      <c r="Q23" s="94"/>
      <c r="R23" s="94"/>
      <c r="S23" s="94"/>
      <c r="T23" s="94"/>
      <c r="U23" s="94"/>
      <c r="V23" s="94"/>
      <c r="W23" s="94"/>
      <c r="X23" s="94"/>
      <c r="Y23" s="94"/>
      <c r="Z23" s="94"/>
      <c r="AA23" s="94"/>
      <c r="AB23" s="94"/>
      <c r="AC23" s="94"/>
      <c r="AD23" s="95"/>
    </row>
    <row r="24" spans="1:30" x14ac:dyDescent="0.35">
      <c r="A24" s="97"/>
      <c r="B24" s="42" t="s">
        <v>162</v>
      </c>
      <c r="C24" s="32">
        <v>2</v>
      </c>
      <c r="D24" s="33">
        <f t="shared" si="2"/>
        <v>6.1728395061728392E-3</v>
      </c>
      <c r="E24" s="98"/>
      <c r="F24" s="99"/>
      <c r="G24" s="100"/>
      <c r="H24" s="100"/>
      <c r="J24" s="9" t="s">
        <v>313</v>
      </c>
      <c r="K24" s="10">
        <v>370</v>
      </c>
      <c r="L24" s="11">
        <v>0.16995865870463941</v>
      </c>
      <c r="M24" s="12">
        <v>54376.691740331502</v>
      </c>
      <c r="N24" s="12">
        <f t="shared" ref="N24:N48" si="3">M24*L24</f>
        <v>9241.7895929823862</v>
      </c>
      <c r="P24" s="6" t="s">
        <v>314</v>
      </c>
      <c r="Q24" s="8" t="s">
        <v>250</v>
      </c>
      <c r="R24" s="8" t="s">
        <v>251</v>
      </c>
      <c r="S24" s="8" t="s">
        <v>252</v>
      </c>
      <c r="T24" s="8" t="s">
        <v>253</v>
      </c>
      <c r="U24" s="8" t="s">
        <v>254</v>
      </c>
      <c r="V24" s="8" t="s">
        <v>255</v>
      </c>
      <c r="W24" s="8" t="s">
        <v>256</v>
      </c>
      <c r="X24" s="8" t="s">
        <v>257</v>
      </c>
      <c r="Y24" s="8" t="s">
        <v>258</v>
      </c>
      <c r="Z24" s="8" t="s">
        <v>259</v>
      </c>
      <c r="AA24" s="8" t="s">
        <v>260</v>
      </c>
      <c r="AB24" s="8" t="s">
        <v>261</v>
      </c>
      <c r="AC24" s="8" t="s">
        <v>262</v>
      </c>
      <c r="AD24" s="5" t="s">
        <v>263</v>
      </c>
    </row>
    <row r="25" spans="1:30" x14ac:dyDescent="0.35">
      <c r="A25" s="97"/>
      <c r="B25" s="42" t="s">
        <v>163</v>
      </c>
      <c r="C25" s="32">
        <v>1</v>
      </c>
      <c r="D25" s="33">
        <f t="shared" si="2"/>
        <v>3.0864197530864196E-3</v>
      </c>
      <c r="E25" s="98"/>
      <c r="F25" s="99"/>
      <c r="G25" s="100"/>
      <c r="H25" s="100"/>
      <c r="J25" s="9" t="s">
        <v>315</v>
      </c>
      <c r="K25" s="10">
        <v>241</v>
      </c>
      <c r="L25" s="11">
        <v>0.11070280202112999</v>
      </c>
      <c r="M25" s="12">
        <v>18963.488734177216</v>
      </c>
      <c r="N25" s="12">
        <f t="shared" si="3"/>
        <v>2099.3113389695491</v>
      </c>
      <c r="P25" s="14" t="s">
        <v>265</v>
      </c>
      <c r="Q25" s="50">
        <v>0</v>
      </c>
      <c r="R25" s="50">
        <v>2.7777777777777776E-2</v>
      </c>
      <c r="S25" s="50">
        <v>1.3966480446927373E-2</v>
      </c>
      <c r="T25" s="50">
        <v>0</v>
      </c>
      <c r="U25" s="50">
        <v>0</v>
      </c>
      <c r="V25" s="50">
        <v>1.1811023622047244E-2</v>
      </c>
      <c r="W25" s="50">
        <v>0</v>
      </c>
      <c r="X25" s="50">
        <v>8.0645161290322578E-2</v>
      </c>
      <c r="Y25" s="50">
        <v>4.5454545454545456E-2</v>
      </c>
      <c r="Z25" s="50">
        <v>0</v>
      </c>
      <c r="AA25" s="50">
        <v>2.0833333333333332E-2</v>
      </c>
      <c r="AB25" s="50">
        <v>0</v>
      </c>
      <c r="AC25" s="50">
        <v>2.9227557411273485E-2</v>
      </c>
      <c r="AD25" s="50">
        <v>1.9292604501607719E-2</v>
      </c>
    </row>
    <row r="26" spans="1:30" x14ac:dyDescent="0.35">
      <c r="A26" s="97"/>
      <c r="B26" s="42" t="s">
        <v>63</v>
      </c>
      <c r="C26" s="32">
        <v>18</v>
      </c>
      <c r="D26" s="33">
        <f t="shared" si="2"/>
        <v>5.5555555555555552E-2</v>
      </c>
      <c r="E26" s="98"/>
      <c r="F26" s="99"/>
      <c r="G26" s="100"/>
      <c r="H26" s="100"/>
      <c r="J26" s="9" t="s">
        <v>316</v>
      </c>
      <c r="K26" s="10">
        <v>191</v>
      </c>
      <c r="L26" s="11">
        <v>8.7735415709692233E-2</v>
      </c>
      <c r="M26" s="12">
        <v>33647.675823529418</v>
      </c>
      <c r="N26" s="12">
        <f t="shared" si="3"/>
        <v>2952.0928260423143</v>
      </c>
      <c r="P26" s="14" t="s">
        <v>317</v>
      </c>
      <c r="Q26" s="50">
        <v>5.4545454545454543E-2</v>
      </c>
      <c r="R26" s="50">
        <v>0</v>
      </c>
      <c r="S26" s="50">
        <v>8.3798882681564244E-3</v>
      </c>
      <c r="T26" s="50">
        <v>0.06</v>
      </c>
      <c r="U26" s="50">
        <v>8.4745762711864406E-3</v>
      </c>
      <c r="V26" s="50">
        <v>1.5748031496062992E-2</v>
      </c>
      <c r="W26" s="50">
        <v>0</v>
      </c>
      <c r="X26" s="50">
        <v>0</v>
      </c>
      <c r="Y26" s="50">
        <v>0</v>
      </c>
      <c r="Z26" s="50">
        <v>1.3888888888888888E-2</v>
      </c>
      <c r="AA26" s="50">
        <v>1.9230769230769232E-2</v>
      </c>
      <c r="AB26" s="50">
        <v>0</v>
      </c>
      <c r="AC26" s="50">
        <v>2.0876826722338204E-2</v>
      </c>
      <c r="AD26" s="50">
        <v>1.6995865870463943E-2</v>
      </c>
    </row>
    <row r="27" spans="1:30" x14ac:dyDescent="0.35">
      <c r="A27" s="97"/>
      <c r="B27" s="42" t="s">
        <v>164</v>
      </c>
      <c r="C27" s="32">
        <v>1</v>
      </c>
      <c r="D27" s="33">
        <f t="shared" si="2"/>
        <v>3.0864197530864196E-3</v>
      </c>
      <c r="E27" s="98"/>
      <c r="F27" s="99"/>
      <c r="G27" s="100"/>
      <c r="H27" s="100"/>
      <c r="J27" s="9" t="s">
        <v>318</v>
      </c>
      <c r="K27" s="10">
        <v>178</v>
      </c>
      <c r="L27" s="11">
        <v>8.1763895268718426E-2</v>
      </c>
      <c r="M27" s="12">
        <v>90723.744745762728</v>
      </c>
      <c r="N27" s="12">
        <f t="shared" si="3"/>
        <v>7417.9267637784869</v>
      </c>
      <c r="P27" s="14" t="s">
        <v>319</v>
      </c>
      <c r="Q27" s="50">
        <v>0</v>
      </c>
      <c r="R27" s="50">
        <v>0</v>
      </c>
      <c r="S27" s="50">
        <v>2.5139664804469275E-2</v>
      </c>
      <c r="T27" s="50">
        <v>0</v>
      </c>
      <c r="U27" s="50">
        <v>2.5423728813559324E-2</v>
      </c>
      <c r="V27" s="50">
        <v>6.6929133858267723E-2</v>
      </c>
      <c r="W27" s="50">
        <v>0</v>
      </c>
      <c r="X27" s="50">
        <v>1.6129032258064516E-2</v>
      </c>
      <c r="Y27" s="50">
        <v>0</v>
      </c>
      <c r="Z27" s="50">
        <v>0</v>
      </c>
      <c r="AA27" s="50">
        <v>3.3653846153846152E-2</v>
      </c>
      <c r="AB27" s="50">
        <v>0</v>
      </c>
      <c r="AC27" s="50">
        <v>3.9665970772442591E-2</v>
      </c>
      <c r="AD27" s="50">
        <v>3.215434083601286E-2</v>
      </c>
    </row>
    <row r="28" spans="1:30" x14ac:dyDescent="0.35">
      <c r="A28" s="97"/>
      <c r="B28" s="42" t="s">
        <v>64</v>
      </c>
      <c r="C28" s="32">
        <v>5</v>
      </c>
      <c r="D28" s="33">
        <f t="shared" si="2"/>
        <v>1.5432098765432098E-2</v>
      </c>
      <c r="E28" s="98"/>
      <c r="F28" s="99"/>
      <c r="G28" s="100"/>
      <c r="H28" s="100"/>
      <c r="J28" s="9" t="s">
        <v>320</v>
      </c>
      <c r="K28" s="10">
        <v>160</v>
      </c>
      <c r="L28" s="11">
        <v>7.3495636196600822E-2</v>
      </c>
      <c r="M28" s="12">
        <v>42209.044810126579</v>
      </c>
      <c r="N28" s="12">
        <f t="shared" si="3"/>
        <v>3102.1806015710849</v>
      </c>
      <c r="P28" s="14" t="s">
        <v>321</v>
      </c>
      <c r="Q28" s="50">
        <v>0.10909090909090909</v>
      </c>
      <c r="R28" s="50">
        <v>0.16666666666666666</v>
      </c>
      <c r="S28" s="50">
        <v>8.6592178770949726E-2</v>
      </c>
      <c r="T28" s="50">
        <v>0.04</v>
      </c>
      <c r="U28" s="50">
        <v>5.9322033898305086E-2</v>
      </c>
      <c r="V28" s="50">
        <v>3.937007874015748E-2</v>
      </c>
      <c r="W28" s="50">
        <v>0.27027027027027029</v>
      </c>
      <c r="X28" s="50">
        <v>8.0645161290322578E-2</v>
      </c>
      <c r="Y28" s="50">
        <v>4.5454545454545456E-2</v>
      </c>
      <c r="Z28" s="50">
        <v>4.1666666666666664E-2</v>
      </c>
      <c r="AA28" s="50">
        <v>5.9294871794871792E-2</v>
      </c>
      <c r="AB28" s="50">
        <v>0</v>
      </c>
      <c r="AC28" s="50">
        <v>4.1753653444676408E-2</v>
      </c>
      <c r="AD28" s="50">
        <v>6.3389986219568206E-2</v>
      </c>
    </row>
    <row r="29" spans="1:30" x14ac:dyDescent="0.35">
      <c r="A29" s="97"/>
      <c r="B29" s="42" t="s">
        <v>65</v>
      </c>
      <c r="C29" s="32">
        <v>5</v>
      </c>
      <c r="D29" s="33">
        <f t="shared" si="2"/>
        <v>1.5432098765432098E-2</v>
      </c>
      <c r="E29" s="98"/>
      <c r="F29" s="99"/>
      <c r="G29" s="100"/>
      <c r="H29" s="100"/>
      <c r="J29" s="9" t="s">
        <v>322</v>
      </c>
      <c r="K29" s="10">
        <v>153</v>
      </c>
      <c r="L29" s="11">
        <v>7.028020211299954E-2</v>
      </c>
      <c r="M29" s="12">
        <v>165892.67058823523</v>
      </c>
      <c r="N29" s="12">
        <f t="shared" si="3"/>
        <v>11658.970418006425</v>
      </c>
      <c r="P29" s="14" t="s">
        <v>253</v>
      </c>
      <c r="Q29" s="50">
        <v>0</v>
      </c>
      <c r="R29" s="50">
        <v>0</v>
      </c>
      <c r="S29" s="50">
        <v>0</v>
      </c>
      <c r="T29" s="50">
        <v>0.6</v>
      </c>
      <c r="U29" s="50">
        <v>0</v>
      </c>
      <c r="V29" s="50">
        <v>0</v>
      </c>
      <c r="W29" s="50">
        <v>0</v>
      </c>
      <c r="X29" s="50">
        <v>0</v>
      </c>
      <c r="Y29" s="50">
        <v>0</v>
      </c>
      <c r="Z29" s="50">
        <v>0</v>
      </c>
      <c r="AA29" s="50">
        <v>0</v>
      </c>
      <c r="AB29" s="50">
        <v>0</v>
      </c>
      <c r="AC29" s="50">
        <v>0</v>
      </c>
      <c r="AD29" s="50">
        <v>1.3780431786862656E-2</v>
      </c>
    </row>
    <row r="30" spans="1:30" x14ac:dyDescent="0.35">
      <c r="A30" s="96" t="s">
        <v>264</v>
      </c>
      <c r="B30" s="9" t="s">
        <v>28</v>
      </c>
      <c r="C30" s="10">
        <v>65</v>
      </c>
      <c r="D30" s="11">
        <f>C30/$E$30</f>
        <v>0.11149228130360206</v>
      </c>
      <c r="E30" s="86">
        <v>583</v>
      </c>
      <c r="F30" s="87">
        <v>0.26779972439136424</v>
      </c>
      <c r="G30" s="88">
        <v>75025.980675182494</v>
      </c>
      <c r="H30" s="88">
        <f>G30*F30</f>
        <v>20091.936947005692</v>
      </c>
      <c r="J30" s="9" t="s">
        <v>323</v>
      </c>
      <c r="K30" s="10">
        <v>144</v>
      </c>
      <c r="L30" s="11">
        <v>6.6146072576940745E-2</v>
      </c>
      <c r="M30" s="12">
        <v>68616.144233576648</v>
      </c>
      <c r="N30" s="12">
        <f t="shared" si="3"/>
        <v>4538.6884564239954</v>
      </c>
      <c r="P30" s="14" t="s">
        <v>324</v>
      </c>
      <c r="Q30" s="50">
        <v>9.0909090909090912E-2</v>
      </c>
      <c r="R30" s="50">
        <v>0</v>
      </c>
      <c r="S30" s="50">
        <v>2.7932960893854749E-3</v>
      </c>
      <c r="T30" s="50">
        <v>0.02</v>
      </c>
      <c r="U30" s="50">
        <v>0</v>
      </c>
      <c r="V30" s="50">
        <v>0</v>
      </c>
      <c r="W30" s="50">
        <v>0</v>
      </c>
      <c r="X30" s="50">
        <v>3.2258064516129031E-2</v>
      </c>
      <c r="Y30" s="50">
        <v>0</v>
      </c>
      <c r="Z30" s="50">
        <v>0.2638888888888889</v>
      </c>
      <c r="AA30" s="50">
        <v>1.6025641025641025E-3</v>
      </c>
      <c r="AB30" s="50">
        <v>0</v>
      </c>
      <c r="AC30" s="50">
        <v>6.2630480167014616E-3</v>
      </c>
      <c r="AD30" s="50">
        <v>1.4699127239320165E-2</v>
      </c>
    </row>
    <row r="31" spans="1:30" x14ac:dyDescent="0.35">
      <c r="A31" s="96"/>
      <c r="B31" s="9" t="s">
        <v>141</v>
      </c>
      <c r="C31" s="10">
        <v>40</v>
      </c>
      <c r="D31" s="11">
        <f t="shared" ref="D31:D46" si="4">C31/$E$30</f>
        <v>6.86106346483705E-2</v>
      </c>
      <c r="E31" s="86"/>
      <c r="F31" s="87"/>
      <c r="G31" s="88"/>
      <c r="H31" s="88"/>
      <c r="J31" s="9" t="s">
        <v>321</v>
      </c>
      <c r="K31" s="10">
        <v>138</v>
      </c>
      <c r="L31" s="11">
        <v>6.3389986219568206E-2</v>
      </c>
      <c r="M31" s="12">
        <v>97808.841811594233</v>
      </c>
      <c r="N31" s="12">
        <f t="shared" si="3"/>
        <v>6200.1011345888846</v>
      </c>
      <c r="P31" s="14" t="s">
        <v>316</v>
      </c>
      <c r="Q31" s="50">
        <v>9.0909090909090912E-2</v>
      </c>
      <c r="R31" s="50">
        <v>2.7777777777777776E-2</v>
      </c>
      <c r="S31" s="50">
        <v>0.12849162011173185</v>
      </c>
      <c r="T31" s="50">
        <v>0.02</v>
      </c>
      <c r="U31" s="50">
        <v>8.4745762711864403E-2</v>
      </c>
      <c r="V31" s="50">
        <v>7.874015748031496E-2</v>
      </c>
      <c r="W31" s="50">
        <v>0.10810810810810811</v>
      </c>
      <c r="X31" s="50">
        <v>6.4516129032258063E-2</v>
      </c>
      <c r="Y31" s="50">
        <v>9.0909090909090912E-2</v>
      </c>
      <c r="Z31" s="50">
        <v>5.5555555555555552E-2</v>
      </c>
      <c r="AA31" s="50">
        <v>8.9743589743589744E-2</v>
      </c>
      <c r="AB31" s="50">
        <v>0.2</v>
      </c>
      <c r="AC31" s="50">
        <v>7.5156576200417533E-2</v>
      </c>
      <c r="AD31" s="50">
        <v>8.7735415709692233E-2</v>
      </c>
    </row>
    <row r="32" spans="1:30" x14ac:dyDescent="0.35">
      <c r="A32" s="96"/>
      <c r="B32" s="9" t="s">
        <v>142</v>
      </c>
      <c r="C32" s="10">
        <v>19</v>
      </c>
      <c r="D32" s="11">
        <f t="shared" si="4"/>
        <v>3.2590051457975985E-2</v>
      </c>
      <c r="E32" s="86"/>
      <c r="F32" s="87"/>
      <c r="G32" s="88"/>
      <c r="H32" s="88"/>
      <c r="J32" s="9" t="s">
        <v>325</v>
      </c>
      <c r="K32" s="10">
        <v>100</v>
      </c>
      <c r="L32" s="11">
        <v>4.5934772622875514E-2</v>
      </c>
      <c r="M32" s="12">
        <v>34431.240202020199</v>
      </c>
      <c r="N32" s="12">
        <f t="shared" si="3"/>
        <v>1581.5911898034083</v>
      </c>
      <c r="P32" s="14" t="s">
        <v>315</v>
      </c>
      <c r="Q32" s="50">
        <v>7.2727272727272724E-2</v>
      </c>
      <c r="R32" s="50">
        <v>0.1111111111111111</v>
      </c>
      <c r="S32" s="50">
        <v>9.217877094972067E-2</v>
      </c>
      <c r="T32" s="50">
        <v>0.02</v>
      </c>
      <c r="U32" s="50">
        <v>7.6271186440677971E-2</v>
      </c>
      <c r="V32" s="50">
        <v>0.10236220472440945</v>
      </c>
      <c r="W32" s="50">
        <v>5.4054054054054057E-2</v>
      </c>
      <c r="X32" s="50">
        <v>0.14516129032258066</v>
      </c>
      <c r="Y32" s="50">
        <v>9.0909090909090912E-2</v>
      </c>
      <c r="Z32" s="50">
        <v>9.7222222222222224E-2</v>
      </c>
      <c r="AA32" s="50">
        <v>0.1266025641025641</v>
      </c>
      <c r="AB32" s="50">
        <v>0.2</v>
      </c>
      <c r="AC32" s="50">
        <v>0.13152400835073069</v>
      </c>
      <c r="AD32" s="50">
        <v>0.11070280202112999</v>
      </c>
    </row>
    <row r="33" spans="1:30" x14ac:dyDescent="0.35">
      <c r="A33" s="96"/>
      <c r="B33" s="9" t="s">
        <v>143</v>
      </c>
      <c r="C33" s="10">
        <v>49</v>
      </c>
      <c r="D33" s="11">
        <f t="shared" si="4"/>
        <v>8.4048027444253853E-2</v>
      </c>
      <c r="E33" s="86"/>
      <c r="F33" s="87"/>
      <c r="G33" s="88"/>
      <c r="H33" s="88"/>
      <c r="J33" s="9" t="s">
        <v>326</v>
      </c>
      <c r="K33" s="10">
        <v>78</v>
      </c>
      <c r="L33" s="11">
        <v>3.5829122645842905E-2</v>
      </c>
      <c r="M33" s="12">
        <v>11805.768717948715</v>
      </c>
      <c r="N33" s="12">
        <f t="shared" si="3"/>
        <v>422.99033532384004</v>
      </c>
      <c r="P33" s="14" t="s">
        <v>268</v>
      </c>
      <c r="Q33" s="50">
        <v>0</v>
      </c>
      <c r="R33" s="50">
        <v>0</v>
      </c>
      <c r="S33" s="50">
        <v>5.5865921787709499E-3</v>
      </c>
      <c r="T33" s="50">
        <v>0.02</v>
      </c>
      <c r="U33" s="50">
        <v>0</v>
      </c>
      <c r="V33" s="50">
        <v>0</v>
      </c>
      <c r="W33" s="50">
        <v>0</v>
      </c>
      <c r="X33" s="50">
        <v>0</v>
      </c>
      <c r="Y33" s="50">
        <v>0</v>
      </c>
      <c r="Z33" s="50">
        <v>0</v>
      </c>
      <c r="AA33" s="50">
        <v>4.807692307692308E-3</v>
      </c>
      <c r="AB33" s="50">
        <v>0</v>
      </c>
      <c r="AC33" s="50">
        <v>0</v>
      </c>
      <c r="AD33" s="50">
        <v>2.7560863573725309E-3</v>
      </c>
    </row>
    <row r="34" spans="1:30" x14ac:dyDescent="0.35">
      <c r="A34" s="96"/>
      <c r="B34" s="9" t="s">
        <v>144</v>
      </c>
      <c r="C34" s="10">
        <v>16</v>
      </c>
      <c r="D34" s="11">
        <f t="shared" si="4"/>
        <v>2.7444253859348199E-2</v>
      </c>
      <c r="E34" s="86"/>
      <c r="F34" s="87"/>
      <c r="G34" s="88"/>
      <c r="H34" s="88"/>
      <c r="J34" s="9" t="s">
        <v>319</v>
      </c>
      <c r="K34" s="10">
        <v>70</v>
      </c>
      <c r="L34" s="11">
        <v>3.215434083601286E-2</v>
      </c>
      <c r="M34" s="12">
        <v>398137.68471428566</v>
      </c>
      <c r="N34" s="12">
        <f t="shared" si="3"/>
        <v>12801.854813964168</v>
      </c>
      <c r="P34" s="14" t="s">
        <v>256</v>
      </c>
      <c r="Q34" s="50">
        <v>0</v>
      </c>
      <c r="R34" s="50">
        <v>0</v>
      </c>
      <c r="S34" s="50">
        <v>1.11731843575419E-2</v>
      </c>
      <c r="T34" s="50">
        <v>0</v>
      </c>
      <c r="U34" s="50">
        <v>8.4745762711864406E-3</v>
      </c>
      <c r="V34" s="50">
        <v>7.874015748031496E-3</v>
      </c>
      <c r="W34" s="50">
        <v>2.7027027027027029E-2</v>
      </c>
      <c r="X34" s="50">
        <v>0</v>
      </c>
      <c r="Y34" s="50">
        <v>0</v>
      </c>
      <c r="Z34" s="50">
        <v>2.7777777777777776E-2</v>
      </c>
      <c r="AA34" s="50">
        <v>1.4423076923076924E-2</v>
      </c>
      <c r="AB34" s="50">
        <v>0</v>
      </c>
      <c r="AC34" s="50">
        <v>1.2526096033402923E-2</v>
      </c>
      <c r="AD34" s="50">
        <v>1.1483693155718878E-2</v>
      </c>
    </row>
    <row r="35" spans="1:30" x14ac:dyDescent="0.35">
      <c r="A35" s="96"/>
      <c r="B35" s="9" t="s">
        <v>145</v>
      </c>
      <c r="C35" s="10">
        <v>1</v>
      </c>
      <c r="D35" s="11">
        <f t="shared" si="4"/>
        <v>1.7152658662092624E-3</v>
      </c>
      <c r="E35" s="86"/>
      <c r="F35" s="87"/>
      <c r="G35" s="88"/>
      <c r="H35" s="88"/>
      <c r="J35" s="9" t="s">
        <v>327</v>
      </c>
      <c r="K35" s="10">
        <v>47</v>
      </c>
      <c r="L35" s="11">
        <v>2.1589343132751494E-2</v>
      </c>
      <c r="M35" s="12">
        <v>1994.2217948717955</v>
      </c>
      <c r="N35" s="12">
        <f t="shared" si="3"/>
        <v>43.053938612298758</v>
      </c>
      <c r="P35" s="14" t="s">
        <v>322</v>
      </c>
      <c r="Q35" s="50">
        <v>0.12727272727272726</v>
      </c>
      <c r="R35" s="50">
        <v>2.7777777777777776E-2</v>
      </c>
      <c r="S35" s="50">
        <v>3.9106145251396648E-2</v>
      </c>
      <c r="T35" s="50">
        <v>0.02</v>
      </c>
      <c r="U35" s="50">
        <v>0.11864406779661017</v>
      </c>
      <c r="V35" s="50">
        <v>0.14173228346456693</v>
      </c>
      <c r="W35" s="50">
        <v>8.1081081081081086E-2</v>
      </c>
      <c r="X35" s="50">
        <v>1.6129032258064516E-2</v>
      </c>
      <c r="Y35" s="50">
        <v>0.27272727272727271</v>
      </c>
      <c r="Z35" s="50">
        <v>0</v>
      </c>
      <c r="AA35" s="50">
        <v>7.2115384615384609E-2</v>
      </c>
      <c r="AB35" s="50">
        <v>0</v>
      </c>
      <c r="AC35" s="50">
        <v>5.2192066805845511E-2</v>
      </c>
      <c r="AD35" s="50">
        <v>7.028020211299954E-2</v>
      </c>
    </row>
    <row r="36" spans="1:30" x14ac:dyDescent="0.35">
      <c r="A36" s="96"/>
      <c r="B36" s="9" t="s">
        <v>146</v>
      </c>
      <c r="C36" s="10">
        <v>10</v>
      </c>
      <c r="D36" s="11">
        <f t="shared" si="4"/>
        <v>1.7152658662092625E-2</v>
      </c>
      <c r="E36" s="86"/>
      <c r="F36" s="87"/>
      <c r="G36" s="88"/>
      <c r="H36" s="88"/>
      <c r="J36" s="9" t="s">
        <v>328</v>
      </c>
      <c r="K36" s="10">
        <v>46</v>
      </c>
      <c r="L36" s="11">
        <v>2.1129995406522738E-2</v>
      </c>
      <c r="M36" s="12">
        <v>54848.100888888883</v>
      </c>
      <c r="N36" s="12">
        <f t="shared" si="3"/>
        <v>1158.9401198387177</v>
      </c>
      <c r="P36" s="14" t="s">
        <v>278</v>
      </c>
      <c r="Q36" s="50">
        <v>0</v>
      </c>
      <c r="R36" s="50">
        <v>0</v>
      </c>
      <c r="S36" s="50">
        <v>0</v>
      </c>
      <c r="T36" s="50">
        <v>0</v>
      </c>
      <c r="U36" s="50">
        <v>0</v>
      </c>
      <c r="V36" s="50">
        <v>0</v>
      </c>
      <c r="W36" s="50">
        <v>0</v>
      </c>
      <c r="X36" s="50">
        <v>0</v>
      </c>
      <c r="Y36" s="50">
        <v>0</v>
      </c>
      <c r="Z36" s="50">
        <v>0</v>
      </c>
      <c r="AA36" s="50">
        <v>4.807692307692308E-3</v>
      </c>
      <c r="AB36" s="50">
        <v>0</v>
      </c>
      <c r="AC36" s="50">
        <v>0</v>
      </c>
      <c r="AD36" s="50">
        <v>1.3780431786862655E-3</v>
      </c>
    </row>
    <row r="37" spans="1:30" x14ac:dyDescent="0.35">
      <c r="A37" s="96"/>
      <c r="B37" s="9" t="s">
        <v>147</v>
      </c>
      <c r="C37" s="10">
        <v>8</v>
      </c>
      <c r="D37" s="11">
        <f t="shared" si="4"/>
        <v>1.3722126929674099E-2</v>
      </c>
      <c r="E37" s="86"/>
      <c r="F37" s="87"/>
      <c r="G37" s="88"/>
      <c r="H37" s="88"/>
      <c r="J37" s="9" t="s">
        <v>265</v>
      </c>
      <c r="K37" s="10">
        <v>42</v>
      </c>
      <c r="L37" s="11">
        <v>1.9292604501607719E-2</v>
      </c>
      <c r="M37" s="12">
        <v>49838.685714285719</v>
      </c>
      <c r="N37" s="12">
        <f t="shared" si="3"/>
        <v>961.51805236564098</v>
      </c>
      <c r="P37" s="14" t="s">
        <v>327</v>
      </c>
      <c r="Q37" s="50">
        <v>5.4545454545454543E-2</v>
      </c>
      <c r="R37" s="50">
        <v>0</v>
      </c>
      <c r="S37" s="50">
        <v>1.9553072625698324E-2</v>
      </c>
      <c r="T37" s="50">
        <v>0.14000000000000001</v>
      </c>
      <c r="U37" s="50">
        <v>1.6949152542372881E-2</v>
      </c>
      <c r="V37" s="50">
        <v>1.1811023622047244E-2</v>
      </c>
      <c r="W37" s="50">
        <v>8.1081081081081086E-2</v>
      </c>
      <c r="X37" s="50">
        <v>8.0645161290322578E-2</v>
      </c>
      <c r="Y37" s="50">
        <v>4.5454545454545456E-2</v>
      </c>
      <c r="Z37" s="50">
        <v>4.1666666666666664E-2</v>
      </c>
      <c r="AA37" s="50">
        <v>1.282051282051282E-2</v>
      </c>
      <c r="AB37" s="50">
        <v>0</v>
      </c>
      <c r="AC37" s="50">
        <v>1.0438413361169102E-2</v>
      </c>
      <c r="AD37" s="50">
        <v>2.1589343132751494E-2</v>
      </c>
    </row>
    <row r="38" spans="1:30" x14ac:dyDescent="0.35">
      <c r="A38" s="96"/>
      <c r="B38" s="9" t="s">
        <v>148</v>
      </c>
      <c r="C38" s="10">
        <v>16</v>
      </c>
      <c r="D38" s="11">
        <f t="shared" si="4"/>
        <v>2.7444253859348199E-2</v>
      </c>
      <c r="E38" s="86"/>
      <c r="F38" s="87"/>
      <c r="G38" s="88"/>
      <c r="H38" s="88"/>
      <c r="J38" s="9" t="s">
        <v>317</v>
      </c>
      <c r="K38" s="10">
        <v>37</v>
      </c>
      <c r="L38" s="11">
        <v>1.6995865870463943E-2</v>
      </c>
      <c r="M38" s="12">
        <v>274118.79482758621</v>
      </c>
      <c r="N38" s="12">
        <f t="shared" si="3"/>
        <v>4658.8862694628806</v>
      </c>
      <c r="P38" s="14" t="s">
        <v>329</v>
      </c>
      <c r="Q38" s="50">
        <v>0</v>
      </c>
      <c r="R38" s="50">
        <v>2.7777777777777776E-2</v>
      </c>
      <c r="S38" s="50">
        <v>0</v>
      </c>
      <c r="T38" s="50">
        <v>0</v>
      </c>
      <c r="U38" s="50">
        <v>0</v>
      </c>
      <c r="V38" s="50">
        <v>3.937007874015748E-3</v>
      </c>
      <c r="W38" s="50">
        <v>0</v>
      </c>
      <c r="X38" s="50">
        <v>4.8387096774193547E-2</v>
      </c>
      <c r="Y38" s="50">
        <v>0</v>
      </c>
      <c r="Z38" s="50">
        <v>0</v>
      </c>
      <c r="AA38" s="50">
        <v>0</v>
      </c>
      <c r="AB38" s="50">
        <v>0</v>
      </c>
      <c r="AC38" s="50">
        <v>4.1753653444676405E-3</v>
      </c>
      <c r="AD38" s="50">
        <v>3.2154340836012861E-3</v>
      </c>
    </row>
    <row r="39" spans="1:30" x14ac:dyDescent="0.35">
      <c r="A39" s="96"/>
      <c r="B39" s="9" t="s">
        <v>149</v>
      </c>
      <c r="C39" s="10">
        <v>36</v>
      </c>
      <c r="D39" s="11">
        <f t="shared" si="4"/>
        <v>6.1749571183533448E-2</v>
      </c>
      <c r="E39" s="86"/>
      <c r="F39" s="87"/>
      <c r="G39" s="88"/>
      <c r="H39" s="88"/>
      <c r="J39" s="9" t="s">
        <v>330</v>
      </c>
      <c r="K39" s="10">
        <v>35</v>
      </c>
      <c r="L39" s="11">
        <v>1.607717041800643E-2</v>
      </c>
      <c r="M39" s="12">
        <v>30837.063714285712</v>
      </c>
      <c r="N39" s="12">
        <f t="shared" si="3"/>
        <v>495.77272852549373</v>
      </c>
      <c r="P39" s="14" t="s">
        <v>330</v>
      </c>
      <c r="Q39" s="50">
        <v>1.8181818181818181E-2</v>
      </c>
      <c r="R39" s="50">
        <v>0</v>
      </c>
      <c r="S39" s="50">
        <v>3.0726256983240222E-2</v>
      </c>
      <c r="T39" s="50">
        <v>0</v>
      </c>
      <c r="U39" s="50">
        <v>1.6949152542372881E-2</v>
      </c>
      <c r="V39" s="50">
        <v>1.1811023622047244E-2</v>
      </c>
      <c r="W39" s="50">
        <v>0</v>
      </c>
      <c r="X39" s="50">
        <v>0</v>
      </c>
      <c r="Y39" s="50">
        <v>0</v>
      </c>
      <c r="Z39" s="50">
        <v>0</v>
      </c>
      <c r="AA39" s="50">
        <v>1.7628205128205128E-2</v>
      </c>
      <c r="AB39" s="50">
        <v>0</v>
      </c>
      <c r="AC39" s="50">
        <v>1.4613778705636743E-2</v>
      </c>
      <c r="AD39" s="50">
        <v>1.607717041800643E-2</v>
      </c>
    </row>
    <row r="40" spans="1:30" x14ac:dyDescent="0.35">
      <c r="A40" s="96"/>
      <c r="B40" s="9" t="s">
        <v>150</v>
      </c>
      <c r="C40" s="10">
        <v>1</v>
      </c>
      <c r="D40" s="11">
        <f t="shared" si="4"/>
        <v>1.7152658662092624E-3</v>
      </c>
      <c r="E40" s="86"/>
      <c r="F40" s="87"/>
      <c r="G40" s="88"/>
      <c r="H40" s="88"/>
      <c r="J40" s="9" t="s">
        <v>324</v>
      </c>
      <c r="K40" s="10">
        <v>32</v>
      </c>
      <c r="L40" s="11">
        <v>1.4699127239320165E-2</v>
      </c>
      <c r="M40" s="12">
        <v>11004.276774193549</v>
      </c>
      <c r="N40" s="12">
        <f t="shared" si="3"/>
        <v>161.75326448056666</v>
      </c>
      <c r="P40" s="14" t="s">
        <v>318</v>
      </c>
      <c r="Q40" s="50">
        <v>7.2727272727272724E-2</v>
      </c>
      <c r="R40" s="50">
        <v>2.7777777777777776E-2</v>
      </c>
      <c r="S40" s="50">
        <v>0.11452513966480447</v>
      </c>
      <c r="T40" s="50">
        <v>0</v>
      </c>
      <c r="U40" s="50">
        <v>0.1271186440677966</v>
      </c>
      <c r="V40" s="50">
        <v>8.6614173228346455E-2</v>
      </c>
      <c r="W40" s="50">
        <v>0.10810810810810811</v>
      </c>
      <c r="X40" s="50">
        <v>1.6129032258064516E-2</v>
      </c>
      <c r="Y40" s="50">
        <v>9.0909090909090912E-2</v>
      </c>
      <c r="Z40" s="50">
        <v>0</v>
      </c>
      <c r="AA40" s="50">
        <v>8.0128205128205135E-2</v>
      </c>
      <c r="AB40" s="50">
        <v>0.3</v>
      </c>
      <c r="AC40" s="50">
        <v>7.3068893528183715E-2</v>
      </c>
      <c r="AD40" s="50">
        <v>8.1763895268718426E-2</v>
      </c>
    </row>
    <row r="41" spans="1:30" x14ac:dyDescent="0.35">
      <c r="A41" s="96"/>
      <c r="B41" s="9" t="s">
        <v>151</v>
      </c>
      <c r="C41" s="10">
        <v>8</v>
      </c>
      <c r="D41" s="11">
        <f t="shared" si="4"/>
        <v>1.3722126929674099E-2</v>
      </c>
      <c r="E41" s="86"/>
      <c r="F41" s="87"/>
      <c r="G41" s="88"/>
      <c r="H41" s="88"/>
      <c r="J41" s="9" t="s">
        <v>253</v>
      </c>
      <c r="K41" s="10">
        <v>30</v>
      </c>
      <c r="L41" s="11">
        <v>1.3780431786862656E-2</v>
      </c>
      <c r="M41" s="12">
        <v>15212.507307692305</v>
      </c>
      <c r="N41" s="12">
        <f t="shared" si="3"/>
        <v>209.63491926080349</v>
      </c>
      <c r="P41" s="14" t="s">
        <v>328</v>
      </c>
      <c r="Q41" s="50">
        <v>5.4545454545454543E-2</v>
      </c>
      <c r="R41" s="50">
        <v>5.5555555555555552E-2</v>
      </c>
      <c r="S41" s="50">
        <v>1.11731843575419E-2</v>
      </c>
      <c r="T41" s="50">
        <v>0</v>
      </c>
      <c r="U41" s="50">
        <v>1.6949152542372881E-2</v>
      </c>
      <c r="V41" s="50">
        <v>2.7559055118110236E-2</v>
      </c>
      <c r="W41" s="50">
        <v>0</v>
      </c>
      <c r="X41" s="50">
        <v>3.2258064516129031E-2</v>
      </c>
      <c r="Y41" s="50">
        <v>0</v>
      </c>
      <c r="Z41" s="50">
        <v>2.7777777777777776E-2</v>
      </c>
      <c r="AA41" s="50">
        <v>2.0833333333333332E-2</v>
      </c>
      <c r="AB41" s="50">
        <v>0</v>
      </c>
      <c r="AC41" s="50">
        <v>2.2964509394572025E-2</v>
      </c>
      <c r="AD41" s="50">
        <v>2.1129995406522738E-2</v>
      </c>
    </row>
    <row r="42" spans="1:30" x14ac:dyDescent="0.35">
      <c r="A42" s="96"/>
      <c r="B42" s="9" t="s">
        <v>152</v>
      </c>
      <c r="C42" s="10">
        <v>275</v>
      </c>
      <c r="D42" s="11">
        <f t="shared" si="4"/>
        <v>0.47169811320754718</v>
      </c>
      <c r="E42" s="86"/>
      <c r="F42" s="87"/>
      <c r="G42" s="88"/>
      <c r="H42" s="88"/>
      <c r="J42" s="9" t="s">
        <v>256</v>
      </c>
      <c r="K42" s="10">
        <v>25</v>
      </c>
      <c r="L42" s="11">
        <v>1.1483693155718878E-2</v>
      </c>
      <c r="M42" s="12">
        <v>52732.784782608687</v>
      </c>
      <c r="N42" s="12">
        <f t="shared" si="3"/>
        <v>605.56711969004004</v>
      </c>
      <c r="P42" s="14" t="s">
        <v>331</v>
      </c>
      <c r="Q42" s="50">
        <v>0</v>
      </c>
      <c r="R42" s="50">
        <v>2.7777777777777776E-2</v>
      </c>
      <c r="S42" s="50">
        <v>1.3966480446927373E-2</v>
      </c>
      <c r="T42" s="50">
        <v>0</v>
      </c>
      <c r="U42" s="50">
        <v>8.4745762711864406E-3</v>
      </c>
      <c r="V42" s="50">
        <v>1.1811023622047244E-2</v>
      </c>
      <c r="W42" s="50">
        <v>0</v>
      </c>
      <c r="X42" s="50">
        <v>0</v>
      </c>
      <c r="Y42" s="50">
        <v>0</v>
      </c>
      <c r="Z42" s="50">
        <v>0</v>
      </c>
      <c r="AA42" s="50">
        <v>1.6025641025641024E-2</v>
      </c>
      <c r="AB42" s="50">
        <v>0</v>
      </c>
      <c r="AC42" s="50">
        <v>1.0438413361169102E-2</v>
      </c>
      <c r="AD42" s="50">
        <v>1.1483693155718878E-2</v>
      </c>
    </row>
    <row r="43" spans="1:30" x14ac:dyDescent="0.35">
      <c r="A43" s="96"/>
      <c r="B43" s="9" t="s">
        <v>153</v>
      </c>
      <c r="C43" s="10">
        <v>10</v>
      </c>
      <c r="D43" s="11">
        <f t="shared" si="4"/>
        <v>1.7152658662092625E-2</v>
      </c>
      <c r="E43" s="86"/>
      <c r="F43" s="87"/>
      <c r="G43" s="88"/>
      <c r="H43" s="88"/>
      <c r="J43" s="9" t="s">
        <v>331</v>
      </c>
      <c r="K43" s="10">
        <v>25</v>
      </c>
      <c r="L43" s="11">
        <v>1.1483693155718878E-2</v>
      </c>
      <c r="M43" s="12">
        <v>551688.62312500004</v>
      </c>
      <c r="N43" s="12">
        <f t="shared" si="3"/>
        <v>6335.4228654685348</v>
      </c>
      <c r="P43" s="14" t="s">
        <v>332</v>
      </c>
      <c r="Q43" s="50">
        <v>0</v>
      </c>
      <c r="R43" s="50">
        <v>0</v>
      </c>
      <c r="S43" s="50">
        <v>8.3798882681564244E-3</v>
      </c>
      <c r="T43" s="50">
        <v>0</v>
      </c>
      <c r="U43" s="50">
        <v>0</v>
      </c>
      <c r="V43" s="50">
        <v>0</v>
      </c>
      <c r="W43" s="50">
        <v>0</v>
      </c>
      <c r="X43" s="50">
        <v>1.6129032258064516E-2</v>
      </c>
      <c r="Y43" s="50">
        <v>0</v>
      </c>
      <c r="Z43" s="50">
        <v>1.3888888888888888E-2</v>
      </c>
      <c r="AA43" s="50">
        <v>4.807692307692308E-3</v>
      </c>
      <c r="AB43" s="50">
        <v>0</v>
      </c>
      <c r="AC43" s="50">
        <v>2.0876826722338203E-3</v>
      </c>
      <c r="AD43" s="50">
        <v>4.1341295360587966E-3</v>
      </c>
    </row>
    <row r="44" spans="1:30" x14ac:dyDescent="0.35">
      <c r="A44" s="96"/>
      <c r="B44" s="9" t="s">
        <v>154</v>
      </c>
      <c r="C44" s="10">
        <v>3</v>
      </c>
      <c r="D44" s="11">
        <f t="shared" si="4"/>
        <v>5.1457975986277877E-3</v>
      </c>
      <c r="E44" s="86"/>
      <c r="F44" s="87"/>
      <c r="G44" s="88"/>
      <c r="H44" s="88"/>
      <c r="J44" s="9" t="s">
        <v>333</v>
      </c>
      <c r="K44" s="10">
        <v>10</v>
      </c>
      <c r="L44" s="11">
        <v>4.5934772622875514E-3</v>
      </c>
      <c r="M44" s="12">
        <v>9684.2029999999995</v>
      </c>
      <c r="N44" s="12">
        <f t="shared" si="3"/>
        <v>44.484166283876888</v>
      </c>
      <c r="P44" s="14" t="s">
        <v>325</v>
      </c>
      <c r="Q44" s="50">
        <v>5.4545454545454543E-2</v>
      </c>
      <c r="R44" s="50">
        <v>0</v>
      </c>
      <c r="S44" s="50">
        <v>9.4972067039106142E-2</v>
      </c>
      <c r="T44" s="50">
        <v>0.02</v>
      </c>
      <c r="U44" s="50">
        <v>0</v>
      </c>
      <c r="V44" s="50">
        <v>7.4803149606299218E-2</v>
      </c>
      <c r="W44" s="50">
        <v>2.7027027027027029E-2</v>
      </c>
      <c r="X44" s="50">
        <v>4.8387096774193547E-2</v>
      </c>
      <c r="Y44" s="50">
        <v>0</v>
      </c>
      <c r="Z44" s="50">
        <v>8.3333333333333329E-2</v>
      </c>
      <c r="AA44" s="50">
        <v>3.5256410256410256E-2</v>
      </c>
      <c r="AB44" s="50">
        <v>0</v>
      </c>
      <c r="AC44" s="50">
        <v>2.2964509394572025E-2</v>
      </c>
      <c r="AD44" s="50">
        <v>4.5934772622875514E-2</v>
      </c>
    </row>
    <row r="45" spans="1:30" x14ac:dyDescent="0.35">
      <c r="A45" s="96"/>
      <c r="B45" s="9" t="s">
        <v>31</v>
      </c>
      <c r="C45" s="10">
        <v>9</v>
      </c>
      <c r="D45" s="11">
        <f t="shared" si="4"/>
        <v>1.5437392795883362E-2</v>
      </c>
      <c r="E45" s="86"/>
      <c r="F45" s="87"/>
      <c r="G45" s="88"/>
      <c r="H45" s="88"/>
      <c r="J45" s="9" t="s">
        <v>332</v>
      </c>
      <c r="K45" s="10">
        <v>9</v>
      </c>
      <c r="L45" s="11">
        <v>4.1341295360587966E-3</v>
      </c>
      <c r="M45" s="12">
        <v>12633.94</v>
      </c>
      <c r="N45" s="12">
        <f t="shared" si="3"/>
        <v>52.230344510794673</v>
      </c>
      <c r="P45" s="14" t="s">
        <v>333</v>
      </c>
      <c r="Q45" s="50">
        <v>0</v>
      </c>
      <c r="R45" s="50">
        <v>2.7777777777777776E-2</v>
      </c>
      <c r="S45" s="50">
        <v>8.3798882681564244E-3</v>
      </c>
      <c r="T45" s="50">
        <v>0</v>
      </c>
      <c r="U45" s="50">
        <v>0</v>
      </c>
      <c r="V45" s="50">
        <v>0</v>
      </c>
      <c r="W45" s="50">
        <v>0</v>
      </c>
      <c r="X45" s="50">
        <v>0</v>
      </c>
      <c r="Y45" s="50">
        <v>0</v>
      </c>
      <c r="Z45" s="50">
        <v>0</v>
      </c>
      <c r="AA45" s="50">
        <v>4.807692307692308E-3</v>
      </c>
      <c r="AB45" s="50">
        <v>0</v>
      </c>
      <c r="AC45" s="50">
        <v>6.2630480167014616E-3</v>
      </c>
      <c r="AD45" s="50">
        <v>4.5934772622875514E-3</v>
      </c>
    </row>
    <row r="46" spans="1:30" x14ac:dyDescent="0.35">
      <c r="A46" s="96"/>
      <c r="B46" s="9" t="s">
        <v>155</v>
      </c>
      <c r="C46" s="10">
        <v>17</v>
      </c>
      <c r="D46" s="11">
        <f t="shared" si="4"/>
        <v>2.9159519725557463E-2</v>
      </c>
      <c r="E46" s="86"/>
      <c r="F46" s="87"/>
      <c r="G46" s="88"/>
      <c r="H46" s="88"/>
      <c r="J46" s="9" t="s">
        <v>329</v>
      </c>
      <c r="K46" s="10">
        <v>7</v>
      </c>
      <c r="L46" s="11">
        <v>3.2154340836012861E-3</v>
      </c>
      <c r="M46" s="12">
        <v>10945.890000000001</v>
      </c>
      <c r="N46" s="12">
        <f t="shared" si="3"/>
        <v>35.195787781350489</v>
      </c>
      <c r="P46" s="14" t="s">
        <v>323</v>
      </c>
      <c r="Q46" s="50">
        <v>7.2727272727272724E-2</v>
      </c>
      <c r="R46" s="50">
        <v>5.5555555555555552E-2</v>
      </c>
      <c r="S46" s="50">
        <v>5.8659217877094973E-2</v>
      </c>
      <c r="T46" s="50">
        <v>0</v>
      </c>
      <c r="U46" s="50">
        <v>0.1271186440677966</v>
      </c>
      <c r="V46" s="50">
        <v>7.0866141732283464E-2</v>
      </c>
      <c r="W46" s="50">
        <v>0.13513513513513514</v>
      </c>
      <c r="X46" s="50">
        <v>6.4516129032258063E-2</v>
      </c>
      <c r="Y46" s="50">
        <v>4.5454545454545456E-2</v>
      </c>
      <c r="Z46" s="50">
        <v>1.3888888888888888E-2</v>
      </c>
      <c r="AA46" s="50">
        <v>5.7692307692307696E-2</v>
      </c>
      <c r="AB46" s="50">
        <v>0.1</v>
      </c>
      <c r="AC46" s="50">
        <v>7.5156576200417533E-2</v>
      </c>
      <c r="AD46" s="50">
        <v>6.6146072576940745E-2</v>
      </c>
    </row>
    <row r="47" spans="1:30" x14ac:dyDescent="0.35">
      <c r="A47" s="97" t="s">
        <v>273</v>
      </c>
      <c r="B47" s="42" t="s">
        <v>95</v>
      </c>
      <c r="C47" s="32">
        <v>2</v>
      </c>
      <c r="D47" s="33">
        <f>C47/$E$47</f>
        <v>1.1560693641618497E-2</v>
      </c>
      <c r="E47" s="98">
        <v>173</v>
      </c>
      <c r="F47" s="99">
        <v>7.9467156637574643E-2</v>
      </c>
      <c r="G47" s="100">
        <v>32991.117861271683</v>
      </c>
      <c r="H47" s="100">
        <f>G47*F47</f>
        <v>2621.7103307303632</v>
      </c>
      <c r="J47" s="9" t="s">
        <v>268</v>
      </c>
      <c r="K47" s="10">
        <v>6</v>
      </c>
      <c r="L47" s="11">
        <v>2.7560863573725309E-3</v>
      </c>
      <c r="M47" s="12">
        <v>13302.659999999998</v>
      </c>
      <c r="N47" s="12">
        <f t="shared" si="3"/>
        <v>36.663279742765269</v>
      </c>
      <c r="P47" s="14" t="s">
        <v>320</v>
      </c>
      <c r="Q47" s="50">
        <v>3.6363636363636362E-2</v>
      </c>
      <c r="R47" s="50">
        <v>0.1111111111111111</v>
      </c>
      <c r="S47" s="50">
        <v>2.7932960893854747E-2</v>
      </c>
      <c r="T47" s="50">
        <v>0.02</v>
      </c>
      <c r="U47" s="50">
        <v>4.2372881355932202E-2</v>
      </c>
      <c r="V47" s="50">
        <v>0.1141732283464567</v>
      </c>
      <c r="W47" s="50">
        <v>0</v>
      </c>
      <c r="X47" s="50">
        <v>8.0645161290322578E-2</v>
      </c>
      <c r="Y47" s="50">
        <v>4.5454545454545456E-2</v>
      </c>
      <c r="Z47" s="50">
        <v>0.15277777777777779</v>
      </c>
      <c r="AA47" s="50">
        <v>8.0128205128205135E-2</v>
      </c>
      <c r="AB47" s="50">
        <v>0.1</v>
      </c>
      <c r="AC47" s="50">
        <v>8.5594989561586635E-2</v>
      </c>
      <c r="AD47" s="50">
        <v>7.3495636196600822E-2</v>
      </c>
    </row>
    <row r="48" spans="1:30" x14ac:dyDescent="0.35">
      <c r="A48" s="97"/>
      <c r="B48" s="42" t="s">
        <v>170</v>
      </c>
      <c r="C48" s="32">
        <v>4</v>
      </c>
      <c r="D48" s="33">
        <f t="shared" ref="D48:D57" si="5">C48/$E$47</f>
        <v>2.3121387283236993E-2</v>
      </c>
      <c r="E48" s="98"/>
      <c r="F48" s="99"/>
      <c r="G48" s="100"/>
      <c r="H48" s="100"/>
      <c r="J48" s="9" t="s">
        <v>278</v>
      </c>
      <c r="K48" s="10">
        <v>3</v>
      </c>
      <c r="L48" s="11">
        <v>1.3780431786862655E-3</v>
      </c>
      <c r="M48" s="12">
        <v>24911.760000000002</v>
      </c>
      <c r="N48" s="12">
        <f t="shared" si="3"/>
        <v>34.329480937069363</v>
      </c>
      <c r="P48" s="14" t="s">
        <v>326</v>
      </c>
      <c r="Q48" s="50">
        <v>0</v>
      </c>
      <c r="R48" s="50">
        <v>5.5555555555555552E-2</v>
      </c>
      <c r="S48" s="50">
        <v>4.7486033519553071E-2</v>
      </c>
      <c r="T48" s="50">
        <v>0</v>
      </c>
      <c r="U48" s="50">
        <v>3.3898305084745763E-2</v>
      </c>
      <c r="V48" s="50">
        <v>5.1181102362204724E-2</v>
      </c>
      <c r="W48" s="50">
        <v>5.4054054054054057E-2</v>
      </c>
      <c r="X48" s="50">
        <v>1.6129032258064516E-2</v>
      </c>
      <c r="Y48" s="50">
        <v>0.18181818181818182</v>
      </c>
      <c r="Z48" s="50">
        <v>0</v>
      </c>
      <c r="AA48" s="50">
        <v>3.3653846153846152E-2</v>
      </c>
      <c r="AB48" s="50">
        <v>0</v>
      </c>
      <c r="AC48" s="50">
        <v>2.9227557411273485E-2</v>
      </c>
      <c r="AD48" s="50">
        <v>3.5829122645842905E-2</v>
      </c>
    </row>
    <row r="49" spans="1:42" x14ac:dyDescent="0.35">
      <c r="A49" s="97"/>
      <c r="B49" s="42" t="s">
        <v>97</v>
      </c>
      <c r="C49" s="32">
        <v>3</v>
      </c>
      <c r="D49" s="33">
        <f t="shared" si="5"/>
        <v>1.7341040462427744E-2</v>
      </c>
      <c r="E49" s="98"/>
      <c r="F49" s="99"/>
      <c r="G49" s="100"/>
      <c r="H49" s="100"/>
      <c r="P49" s="14" t="s">
        <v>313</v>
      </c>
      <c r="Q49" s="50">
        <v>9.0909090909090912E-2</v>
      </c>
      <c r="R49" s="50">
        <v>0.25</v>
      </c>
      <c r="S49" s="50">
        <v>0.15083798882681565</v>
      </c>
      <c r="T49" s="50">
        <v>0.02</v>
      </c>
      <c r="U49" s="50">
        <v>0.2288135593220339</v>
      </c>
      <c r="V49" s="50">
        <v>7.0866141732283464E-2</v>
      </c>
      <c r="W49" s="50">
        <v>5.4054054054054057E-2</v>
      </c>
      <c r="X49" s="50">
        <v>0.16129032258064516</v>
      </c>
      <c r="Y49" s="50">
        <v>4.5454545454545456E-2</v>
      </c>
      <c r="Z49" s="50">
        <v>0.16666666666666666</v>
      </c>
      <c r="AA49" s="50">
        <v>0.1891025641025641</v>
      </c>
      <c r="AB49" s="50">
        <v>0.1</v>
      </c>
      <c r="AC49" s="50">
        <v>0.23382045929018788</v>
      </c>
      <c r="AD49" s="50">
        <v>0.16995865870463941</v>
      </c>
    </row>
    <row r="50" spans="1:42" x14ac:dyDescent="0.35">
      <c r="A50" s="97"/>
      <c r="B50" s="42" t="s">
        <v>171</v>
      </c>
      <c r="C50" s="32">
        <v>3</v>
      </c>
      <c r="D50" s="33">
        <f t="shared" si="5"/>
        <v>1.7341040462427744E-2</v>
      </c>
      <c r="E50" s="98"/>
      <c r="F50" s="99"/>
      <c r="G50" s="100"/>
      <c r="H50" s="100"/>
      <c r="P50" s="19" t="s">
        <v>334</v>
      </c>
      <c r="Q50" s="51">
        <v>1</v>
      </c>
      <c r="R50" s="51">
        <v>1</v>
      </c>
      <c r="S50" s="51">
        <v>1</v>
      </c>
      <c r="T50" s="51">
        <v>1</v>
      </c>
      <c r="U50" s="51">
        <v>1</v>
      </c>
      <c r="V50" s="51">
        <v>1</v>
      </c>
      <c r="W50" s="51">
        <v>1</v>
      </c>
      <c r="X50" s="51">
        <v>1</v>
      </c>
      <c r="Y50" s="51">
        <v>1</v>
      </c>
      <c r="Z50" s="51">
        <v>1</v>
      </c>
      <c r="AA50" s="51">
        <v>1</v>
      </c>
      <c r="AB50" s="51">
        <v>1</v>
      </c>
      <c r="AC50" s="51">
        <v>1</v>
      </c>
      <c r="AD50" s="51">
        <v>1</v>
      </c>
    </row>
    <row r="51" spans="1:42" x14ac:dyDescent="0.35">
      <c r="A51" s="97"/>
      <c r="B51" s="42" t="s">
        <v>172</v>
      </c>
      <c r="C51" s="32">
        <v>4</v>
      </c>
      <c r="D51" s="33">
        <f t="shared" si="5"/>
        <v>2.3121387283236993E-2</v>
      </c>
      <c r="E51" s="98"/>
      <c r="F51" s="99"/>
      <c r="G51" s="100"/>
      <c r="H51" s="100"/>
    </row>
    <row r="52" spans="1:42" x14ac:dyDescent="0.35">
      <c r="A52" s="97"/>
      <c r="B52" s="42" t="s">
        <v>98</v>
      </c>
      <c r="C52" s="32">
        <v>12</v>
      </c>
      <c r="D52" s="33">
        <f t="shared" si="5"/>
        <v>6.9364161849710976E-2</v>
      </c>
      <c r="E52" s="98"/>
      <c r="F52" s="99"/>
      <c r="G52" s="100"/>
      <c r="H52" s="100"/>
    </row>
    <row r="53" spans="1:42" ht="21" customHeight="1" x14ac:dyDescent="0.35">
      <c r="A53" s="97"/>
      <c r="B53" s="74" t="s">
        <v>100</v>
      </c>
      <c r="C53" s="32">
        <v>2</v>
      </c>
      <c r="D53" s="33">
        <f t="shared" si="5"/>
        <v>1.1560693641618497E-2</v>
      </c>
      <c r="E53" s="98"/>
      <c r="F53" s="99"/>
      <c r="G53" s="100"/>
      <c r="H53" s="100"/>
      <c r="P53" s="79" t="s">
        <v>335</v>
      </c>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row>
    <row r="54" spans="1:42" x14ac:dyDescent="0.35">
      <c r="A54" s="97"/>
      <c r="B54" s="42" t="s">
        <v>173</v>
      </c>
      <c r="C54" s="32">
        <v>25</v>
      </c>
      <c r="D54" s="33">
        <f t="shared" si="5"/>
        <v>0.14450867052023122</v>
      </c>
      <c r="E54" s="98"/>
      <c r="F54" s="99"/>
      <c r="G54" s="100"/>
      <c r="H54" s="100"/>
      <c r="P54" s="6" t="s">
        <v>336</v>
      </c>
      <c r="Q54" s="8" t="s">
        <v>265</v>
      </c>
      <c r="R54" s="8" t="s">
        <v>317</v>
      </c>
      <c r="S54" s="8" t="s">
        <v>319</v>
      </c>
      <c r="T54" s="8" t="s">
        <v>321</v>
      </c>
      <c r="U54" s="8" t="s">
        <v>253</v>
      </c>
      <c r="V54" s="8" t="s">
        <v>324</v>
      </c>
      <c r="W54" s="8" t="s">
        <v>316</v>
      </c>
      <c r="X54" s="8" t="s">
        <v>315</v>
      </c>
      <c r="Y54" s="8" t="s">
        <v>268</v>
      </c>
      <c r="Z54" s="8" t="s">
        <v>256</v>
      </c>
      <c r="AA54" s="8" t="s">
        <v>322</v>
      </c>
      <c r="AB54" s="8" t="s">
        <v>278</v>
      </c>
      <c r="AC54" s="8" t="s">
        <v>327</v>
      </c>
      <c r="AD54" s="8" t="s">
        <v>329</v>
      </c>
      <c r="AE54" s="8" t="s">
        <v>330</v>
      </c>
      <c r="AF54" s="8" t="s">
        <v>318</v>
      </c>
      <c r="AG54" s="8" t="s">
        <v>328</v>
      </c>
      <c r="AH54" s="8" t="s">
        <v>331</v>
      </c>
      <c r="AI54" s="8" t="s">
        <v>332</v>
      </c>
      <c r="AJ54" s="8" t="s">
        <v>325</v>
      </c>
      <c r="AK54" s="8" t="s">
        <v>333</v>
      </c>
      <c r="AL54" s="8" t="s">
        <v>323</v>
      </c>
      <c r="AM54" s="8" t="s">
        <v>320</v>
      </c>
      <c r="AN54" s="8" t="s">
        <v>326</v>
      </c>
      <c r="AO54" s="8" t="s">
        <v>313</v>
      </c>
      <c r="AP54" s="8" t="s">
        <v>334</v>
      </c>
    </row>
    <row r="55" spans="1:42" x14ac:dyDescent="0.35">
      <c r="A55" s="97"/>
      <c r="B55" s="42" t="s">
        <v>101</v>
      </c>
      <c r="C55" s="32">
        <v>71</v>
      </c>
      <c r="D55" s="33">
        <f t="shared" si="5"/>
        <v>0.41040462427745666</v>
      </c>
      <c r="E55" s="98"/>
      <c r="F55" s="99"/>
      <c r="G55" s="100"/>
      <c r="H55" s="100"/>
      <c r="P55" s="52" t="s">
        <v>265</v>
      </c>
      <c r="Q55" s="11">
        <v>0.42592592592592593</v>
      </c>
      <c r="R55" s="11">
        <v>0</v>
      </c>
      <c r="S55" s="11">
        <v>5.5555555555555552E-2</v>
      </c>
      <c r="T55" s="11">
        <v>3.7037037037037035E-2</v>
      </c>
      <c r="U55" s="11">
        <v>0</v>
      </c>
      <c r="V55" s="11">
        <v>1.8518518518518517E-2</v>
      </c>
      <c r="W55" s="11">
        <v>1.8518518518518517E-2</v>
      </c>
      <c r="X55" s="11">
        <v>3.7037037037037035E-2</v>
      </c>
      <c r="Y55" s="11">
        <v>0</v>
      </c>
      <c r="Z55" s="11">
        <v>0</v>
      </c>
      <c r="AA55" s="11">
        <v>0</v>
      </c>
      <c r="AB55" s="11">
        <v>0</v>
      </c>
      <c r="AC55" s="11">
        <v>0</v>
      </c>
      <c r="AD55" s="11">
        <v>1.8518518518518517E-2</v>
      </c>
      <c r="AE55" s="11">
        <v>0</v>
      </c>
      <c r="AF55" s="11">
        <v>7.407407407407407E-2</v>
      </c>
      <c r="AG55" s="11">
        <v>0</v>
      </c>
      <c r="AH55" s="11">
        <v>0</v>
      </c>
      <c r="AI55" s="11">
        <v>1.8518518518518517E-2</v>
      </c>
      <c r="AJ55" s="11">
        <v>1.8518518518518517E-2</v>
      </c>
      <c r="AK55" s="11">
        <v>0</v>
      </c>
      <c r="AL55" s="11">
        <v>0.16666666666666666</v>
      </c>
      <c r="AM55" s="11">
        <v>1.8518518518518517E-2</v>
      </c>
      <c r="AN55" s="11">
        <v>1.8518518518518517E-2</v>
      </c>
      <c r="AO55" s="11">
        <v>7.407407407407407E-2</v>
      </c>
      <c r="AP55" s="41">
        <v>1</v>
      </c>
    </row>
    <row r="56" spans="1:42" x14ac:dyDescent="0.35">
      <c r="A56" s="97"/>
      <c r="B56" s="42" t="s">
        <v>102</v>
      </c>
      <c r="C56" s="32">
        <v>20</v>
      </c>
      <c r="D56" s="33">
        <f t="shared" si="5"/>
        <v>0.11560693641618497</v>
      </c>
      <c r="E56" s="98"/>
      <c r="F56" s="99"/>
      <c r="G56" s="100"/>
      <c r="H56" s="100"/>
      <c r="P56" s="52" t="s">
        <v>267</v>
      </c>
      <c r="Q56" s="11">
        <v>0</v>
      </c>
      <c r="R56" s="11">
        <v>0</v>
      </c>
      <c r="S56" s="11">
        <v>2.6785714285714284E-2</v>
      </c>
      <c r="T56" s="11">
        <v>1.7857142857142856E-2</v>
      </c>
      <c r="U56" s="11">
        <v>0</v>
      </c>
      <c r="V56" s="11">
        <v>8.9285714285714281E-3</v>
      </c>
      <c r="W56" s="11">
        <v>0.11607142857142858</v>
      </c>
      <c r="X56" s="11">
        <v>9.8214285714285712E-2</v>
      </c>
      <c r="Y56" s="11">
        <v>0</v>
      </c>
      <c r="Z56" s="11">
        <v>8.9285714285714281E-3</v>
      </c>
      <c r="AA56" s="11">
        <v>7.1428571428571425E-2</v>
      </c>
      <c r="AB56" s="11">
        <v>0</v>
      </c>
      <c r="AC56" s="11">
        <v>1.7857142857142856E-2</v>
      </c>
      <c r="AD56" s="11">
        <v>0</v>
      </c>
      <c r="AE56" s="11">
        <v>8.9285714285714281E-3</v>
      </c>
      <c r="AF56" s="11">
        <v>7.1428571428571425E-2</v>
      </c>
      <c r="AG56" s="11">
        <v>0</v>
      </c>
      <c r="AH56" s="11">
        <v>0</v>
      </c>
      <c r="AI56" s="11">
        <v>0</v>
      </c>
      <c r="AJ56" s="11">
        <v>2.6785714285714284E-2</v>
      </c>
      <c r="AK56" s="11">
        <v>0</v>
      </c>
      <c r="AL56" s="11">
        <v>6.25E-2</v>
      </c>
      <c r="AM56" s="11">
        <v>0.16071428571428573</v>
      </c>
      <c r="AN56" s="11">
        <v>1.7857142857142856E-2</v>
      </c>
      <c r="AO56" s="11">
        <v>0.2857142857142857</v>
      </c>
      <c r="AP56" s="41">
        <v>1</v>
      </c>
    </row>
    <row r="57" spans="1:42" ht="19.899999999999999" customHeight="1" x14ac:dyDescent="0.35">
      <c r="A57" s="97"/>
      <c r="B57" s="74" t="s">
        <v>174</v>
      </c>
      <c r="C57" s="32">
        <v>27</v>
      </c>
      <c r="D57" s="33">
        <f t="shared" si="5"/>
        <v>0.15606936416184972</v>
      </c>
      <c r="E57" s="98"/>
      <c r="F57" s="99"/>
      <c r="G57" s="100"/>
      <c r="H57" s="100"/>
      <c r="P57" s="52" t="s">
        <v>306</v>
      </c>
      <c r="Q57" s="11">
        <v>0</v>
      </c>
      <c r="R57" s="11">
        <v>0</v>
      </c>
      <c r="S57" s="11">
        <v>1.3333333333333334E-2</v>
      </c>
      <c r="T57" s="11">
        <v>0.04</v>
      </c>
      <c r="U57" s="11">
        <v>0</v>
      </c>
      <c r="V57" s="11">
        <v>1.3333333333333334E-2</v>
      </c>
      <c r="W57" s="11">
        <v>0.08</v>
      </c>
      <c r="X57" s="11">
        <v>0.08</v>
      </c>
      <c r="Y57" s="11">
        <v>0</v>
      </c>
      <c r="Z57" s="11">
        <v>2.6666666666666668E-2</v>
      </c>
      <c r="AA57" s="11">
        <v>9.3333333333333338E-2</v>
      </c>
      <c r="AB57" s="11">
        <v>0</v>
      </c>
      <c r="AC57" s="11">
        <v>0.04</v>
      </c>
      <c r="AD57" s="11">
        <v>0</v>
      </c>
      <c r="AE57" s="11">
        <v>0</v>
      </c>
      <c r="AF57" s="11">
        <v>6.6666666666666666E-2</v>
      </c>
      <c r="AG57" s="11">
        <v>2.6666666666666668E-2</v>
      </c>
      <c r="AH57" s="11">
        <v>2.6666666666666668E-2</v>
      </c>
      <c r="AI57" s="11">
        <v>0</v>
      </c>
      <c r="AJ57" s="11">
        <v>5.3333333333333337E-2</v>
      </c>
      <c r="AK57" s="11">
        <v>0</v>
      </c>
      <c r="AL57" s="11">
        <v>0.25333333333333335</v>
      </c>
      <c r="AM57" s="11">
        <v>5.3333333333333337E-2</v>
      </c>
      <c r="AN57" s="11">
        <v>1.3333333333333334E-2</v>
      </c>
      <c r="AO57" s="11">
        <v>0.12</v>
      </c>
      <c r="AP57" s="41">
        <v>1</v>
      </c>
    </row>
    <row r="58" spans="1:42" x14ac:dyDescent="0.35">
      <c r="A58" s="96" t="s">
        <v>308</v>
      </c>
      <c r="B58" s="9" t="s">
        <v>205</v>
      </c>
      <c r="C58" s="10">
        <v>36</v>
      </c>
      <c r="D58" s="11">
        <f>C58/$E$58</f>
        <v>0.87804878048780488</v>
      </c>
      <c r="E58" s="86">
        <v>41</v>
      </c>
      <c r="F58" s="87">
        <v>1.8833256775378962E-2</v>
      </c>
      <c r="G58" s="88">
        <v>13523.694146341462</v>
      </c>
      <c r="H58" s="88">
        <f>G58*F58</f>
        <v>254.69520440973815</v>
      </c>
      <c r="P58" s="52" t="s">
        <v>269</v>
      </c>
      <c r="Q58" s="11">
        <v>2.1604938271604937E-2</v>
      </c>
      <c r="R58" s="11">
        <v>7.098765432098765E-2</v>
      </c>
      <c r="S58" s="11">
        <v>1.5432098765432098E-2</v>
      </c>
      <c r="T58" s="11">
        <v>2.7777777777777776E-2</v>
      </c>
      <c r="U58" s="11">
        <v>0</v>
      </c>
      <c r="V58" s="11">
        <v>6.1728395061728392E-3</v>
      </c>
      <c r="W58" s="11">
        <v>8.6419753086419748E-2</v>
      </c>
      <c r="X58" s="11">
        <v>0.11419753086419752</v>
      </c>
      <c r="Y58" s="11">
        <v>0</v>
      </c>
      <c r="Z58" s="11">
        <v>2.1604938271604937E-2</v>
      </c>
      <c r="AA58" s="11">
        <v>4.6296296296296294E-2</v>
      </c>
      <c r="AB58" s="11">
        <v>0</v>
      </c>
      <c r="AC58" s="11">
        <v>6.1728395061728392E-3</v>
      </c>
      <c r="AD58" s="11">
        <v>0</v>
      </c>
      <c r="AE58" s="11">
        <v>6.1728395061728392E-3</v>
      </c>
      <c r="AF58" s="11">
        <v>8.0246913580246909E-2</v>
      </c>
      <c r="AG58" s="11">
        <v>3.0864197530864196E-3</v>
      </c>
      <c r="AH58" s="11">
        <v>6.1728395061728392E-3</v>
      </c>
      <c r="AI58" s="11">
        <v>3.0864197530864196E-3</v>
      </c>
      <c r="AJ58" s="11">
        <v>3.3950617283950615E-2</v>
      </c>
      <c r="AK58" s="11">
        <v>1.2345679012345678E-2</v>
      </c>
      <c r="AL58" s="11">
        <v>9.5679012345679007E-2</v>
      </c>
      <c r="AM58" s="11">
        <v>8.0246913580246909E-2</v>
      </c>
      <c r="AN58" s="11">
        <v>9.5679012345679007E-2</v>
      </c>
      <c r="AO58" s="11">
        <v>0.16666666666666666</v>
      </c>
      <c r="AP58" s="41">
        <v>1</v>
      </c>
    </row>
    <row r="59" spans="1:42" x14ac:dyDescent="0.35">
      <c r="A59" s="96"/>
      <c r="B59" s="9" t="s">
        <v>206</v>
      </c>
      <c r="C59" s="10">
        <v>5</v>
      </c>
      <c r="D59" s="11">
        <f>C59/$E$58</f>
        <v>0.12195121951219512</v>
      </c>
      <c r="E59" s="86"/>
      <c r="F59" s="87"/>
      <c r="G59" s="88"/>
      <c r="H59" s="88"/>
      <c r="P59" s="52" t="s">
        <v>264</v>
      </c>
      <c r="Q59" s="11">
        <v>6.8610634648370496E-3</v>
      </c>
      <c r="R59" s="11">
        <v>1.3722126929674099E-2</v>
      </c>
      <c r="S59" s="11">
        <v>5.3173241852487133E-2</v>
      </c>
      <c r="T59" s="11">
        <v>2.0583190394511151E-2</v>
      </c>
      <c r="U59" s="11">
        <v>4.8027444253859346E-2</v>
      </c>
      <c r="V59" s="11">
        <v>2.5728987993138937E-2</v>
      </c>
      <c r="W59" s="11">
        <v>6.3464837049742706E-2</v>
      </c>
      <c r="X59" s="11">
        <v>0.10634648370497427</v>
      </c>
      <c r="Y59" s="11">
        <v>1.7152658662092624E-3</v>
      </c>
      <c r="Z59" s="11">
        <v>3.4305317324185248E-3</v>
      </c>
      <c r="AA59" s="11">
        <v>9.6054888507718691E-2</v>
      </c>
      <c r="AB59" s="11">
        <v>3.4305317324185248E-3</v>
      </c>
      <c r="AC59" s="11">
        <v>1.8867924528301886E-2</v>
      </c>
      <c r="AD59" s="11">
        <v>6.8610634648370496E-3</v>
      </c>
      <c r="AE59" s="11">
        <v>3.7735849056603772E-2</v>
      </c>
      <c r="AF59" s="11">
        <v>0.137221269296741</v>
      </c>
      <c r="AG59" s="11">
        <v>1.0291595197255575E-2</v>
      </c>
      <c r="AH59" s="11">
        <v>5.1457975986277877E-3</v>
      </c>
      <c r="AI59" s="11">
        <v>1.7152658662092624E-3</v>
      </c>
      <c r="AJ59" s="11">
        <v>6.86106346483705E-2</v>
      </c>
      <c r="AK59" s="11">
        <v>0</v>
      </c>
      <c r="AL59" s="11">
        <v>3.6020583190394515E-2</v>
      </c>
      <c r="AM59" s="11">
        <v>0.10806174957118353</v>
      </c>
      <c r="AN59" s="11">
        <v>5.1457975986277875E-2</v>
      </c>
      <c r="AO59" s="11">
        <v>7.5471698113207544E-2</v>
      </c>
      <c r="AP59" s="41">
        <v>1</v>
      </c>
    </row>
    <row r="60" spans="1:42" x14ac:dyDescent="0.35">
      <c r="A60" s="97" t="s">
        <v>274</v>
      </c>
      <c r="B60" s="42" t="s">
        <v>81</v>
      </c>
      <c r="C60" s="32">
        <v>3</v>
      </c>
      <c r="D60" s="33">
        <f>C60/$E$60</f>
        <v>9.375E-2</v>
      </c>
      <c r="E60" s="98">
        <v>32</v>
      </c>
      <c r="F60" s="99">
        <v>1.4699127239320165E-2</v>
      </c>
      <c r="G60" s="100">
        <v>514825.61906250002</v>
      </c>
      <c r="H60" s="100">
        <f>G60*F60</f>
        <v>7567.4872806614612</v>
      </c>
      <c r="P60" s="52" t="s">
        <v>273</v>
      </c>
      <c r="Q60" s="11">
        <v>0</v>
      </c>
      <c r="R60" s="11">
        <v>0</v>
      </c>
      <c r="S60" s="11">
        <v>0</v>
      </c>
      <c r="T60" s="11">
        <v>4.6242774566473986E-2</v>
      </c>
      <c r="U60" s="11">
        <v>0</v>
      </c>
      <c r="V60" s="11">
        <v>5.7803468208092483E-3</v>
      </c>
      <c r="W60" s="11">
        <v>0.3583815028901734</v>
      </c>
      <c r="X60" s="11">
        <v>0.16184971098265896</v>
      </c>
      <c r="Y60" s="11">
        <v>0</v>
      </c>
      <c r="Z60" s="11">
        <v>1.7341040462427744E-2</v>
      </c>
      <c r="AA60" s="11">
        <v>6.9364161849710976E-2</v>
      </c>
      <c r="AB60" s="11">
        <v>0</v>
      </c>
      <c r="AC60" s="11">
        <v>0</v>
      </c>
      <c r="AD60" s="11">
        <v>0</v>
      </c>
      <c r="AE60" s="11">
        <v>4.046242774566474E-2</v>
      </c>
      <c r="AF60" s="11">
        <v>5.2023121387283239E-2</v>
      </c>
      <c r="AG60" s="11">
        <v>5.7803468208092483E-3</v>
      </c>
      <c r="AH60" s="11">
        <v>0</v>
      </c>
      <c r="AI60" s="11">
        <v>5.7803468208092483E-3</v>
      </c>
      <c r="AJ60" s="11">
        <v>1.7341040462427744E-2</v>
      </c>
      <c r="AK60" s="11">
        <v>0</v>
      </c>
      <c r="AL60" s="11">
        <v>0</v>
      </c>
      <c r="AM60" s="11">
        <v>4.046242774566474E-2</v>
      </c>
      <c r="AN60" s="11">
        <v>5.7803468208092483E-3</v>
      </c>
      <c r="AO60" s="11">
        <v>0.17341040462427745</v>
      </c>
      <c r="AP60" s="41">
        <v>1</v>
      </c>
    </row>
    <row r="61" spans="1:42" x14ac:dyDescent="0.35">
      <c r="A61" s="97"/>
      <c r="B61" s="42" t="s">
        <v>216</v>
      </c>
      <c r="C61" s="32">
        <v>1</v>
      </c>
      <c r="D61" s="33">
        <f t="shared" ref="D61:D67" si="6">C61/$E$60</f>
        <v>3.125E-2</v>
      </c>
      <c r="E61" s="98"/>
      <c r="F61" s="99"/>
      <c r="G61" s="100"/>
      <c r="H61" s="100"/>
      <c r="P61" s="52" t="s">
        <v>308</v>
      </c>
      <c r="Q61" s="11">
        <v>0</v>
      </c>
      <c r="R61" s="11">
        <v>0</v>
      </c>
      <c r="S61" s="11">
        <v>0</v>
      </c>
      <c r="T61" s="11">
        <v>0</v>
      </c>
      <c r="U61" s="11">
        <v>0</v>
      </c>
      <c r="V61" s="11">
        <v>0</v>
      </c>
      <c r="W61" s="11">
        <v>0</v>
      </c>
      <c r="X61" s="11">
        <v>1</v>
      </c>
      <c r="Y61" s="11">
        <v>0</v>
      </c>
      <c r="Z61" s="11">
        <v>0</v>
      </c>
      <c r="AA61" s="11">
        <v>0</v>
      </c>
      <c r="AB61" s="11">
        <v>0</v>
      </c>
      <c r="AC61" s="11">
        <v>0</v>
      </c>
      <c r="AD61" s="11">
        <v>0</v>
      </c>
      <c r="AE61" s="11">
        <v>0</v>
      </c>
      <c r="AF61" s="11">
        <v>0</v>
      </c>
      <c r="AG61" s="11">
        <v>0</v>
      </c>
      <c r="AH61" s="11">
        <v>0</v>
      </c>
      <c r="AI61" s="11">
        <v>0</v>
      </c>
      <c r="AJ61" s="11">
        <v>0</v>
      </c>
      <c r="AK61" s="11">
        <v>0</v>
      </c>
      <c r="AL61" s="11">
        <v>0</v>
      </c>
      <c r="AM61" s="11">
        <v>0</v>
      </c>
      <c r="AN61" s="11">
        <v>0</v>
      </c>
      <c r="AO61" s="11">
        <v>0</v>
      </c>
      <c r="AP61" s="41">
        <v>1</v>
      </c>
    </row>
    <row r="62" spans="1:42" x14ac:dyDescent="0.35">
      <c r="A62" s="97"/>
      <c r="B62" s="42" t="s">
        <v>217</v>
      </c>
      <c r="C62" s="32">
        <v>2</v>
      </c>
      <c r="D62" s="33">
        <f t="shared" si="6"/>
        <v>6.25E-2</v>
      </c>
      <c r="E62" s="98"/>
      <c r="F62" s="99"/>
      <c r="G62" s="100"/>
      <c r="H62" s="100"/>
      <c r="P62" s="52" t="s">
        <v>274</v>
      </c>
      <c r="Q62" s="11">
        <v>6.25E-2</v>
      </c>
      <c r="R62" s="11">
        <v>0</v>
      </c>
      <c r="S62" s="11">
        <v>6.25E-2</v>
      </c>
      <c r="T62" s="11">
        <v>0.71875</v>
      </c>
      <c r="U62" s="11">
        <v>0</v>
      </c>
      <c r="V62" s="11">
        <v>0</v>
      </c>
      <c r="W62" s="11">
        <v>0</v>
      </c>
      <c r="X62" s="11">
        <v>0</v>
      </c>
      <c r="Y62" s="11">
        <v>0</v>
      </c>
      <c r="Z62" s="11">
        <v>0</v>
      </c>
      <c r="AA62" s="11">
        <v>0</v>
      </c>
      <c r="AB62" s="11">
        <v>0</v>
      </c>
      <c r="AC62" s="11">
        <v>0</v>
      </c>
      <c r="AD62" s="11">
        <v>0</v>
      </c>
      <c r="AE62" s="11">
        <v>0</v>
      </c>
      <c r="AF62" s="11">
        <v>9.375E-2</v>
      </c>
      <c r="AG62" s="11">
        <v>0</v>
      </c>
      <c r="AH62" s="11">
        <v>0</v>
      </c>
      <c r="AI62" s="11">
        <v>3.125E-2</v>
      </c>
      <c r="AJ62" s="11">
        <v>0</v>
      </c>
      <c r="AK62" s="11">
        <v>0</v>
      </c>
      <c r="AL62" s="11">
        <v>0</v>
      </c>
      <c r="AM62" s="11">
        <v>0</v>
      </c>
      <c r="AN62" s="11">
        <v>0</v>
      </c>
      <c r="AO62" s="11">
        <v>3.125E-2</v>
      </c>
      <c r="AP62" s="41">
        <v>1</v>
      </c>
    </row>
    <row r="63" spans="1:42" x14ac:dyDescent="0.35">
      <c r="A63" s="97"/>
      <c r="B63" s="42" t="s">
        <v>218</v>
      </c>
      <c r="C63" s="32">
        <v>8</v>
      </c>
      <c r="D63" s="33">
        <f t="shared" si="6"/>
        <v>0.25</v>
      </c>
      <c r="E63" s="98"/>
      <c r="F63" s="99"/>
      <c r="G63" s="100"/>
      <c r="H63" s="100"/>
      <c r="P63" s="52" t="s">
        <v>83</v>
      </c>
      <c r="Q63" s="11">
        <v>0</v>
      </c>
      <c r="R63" s="11">
        <v>0</v>
      </c>
      <c r="S63" s="11">
        <v>0</v>
      </c>
      <c r="T63" s="11">
        <v>1</v>
      </c>
      <c r="U63" s="11">
        <v>0</v>
      </c>
      <c r="V63" s="11">
        <v>0</v>
      </c>
      <c r="W63" s="11">
        <v>0</v>
      </c>
      <c r="X63" s="11">
        <v>0</v>
      </c>
      <c r="Y63" s="11">
        <v>0</v>
      </c>
      <c r="Z63" s="11">
        <v>0</v>
      </c>
      <c r="AA63" s="11">
        <v>0</v>
      </c>
      <c r="AB63" s="11">
        <v>0</v>
      </c>
      <c r="AC63" s="11">
        <v>0</v>
      </c>
      <c r="AD63" s="11">
        <v>0</v>
      </c>
      <c r="AE63" s="11">
        <v>0</v>
      </c>
      <c r="AF63" s="11">
        <v>0</v>
      </c>
      <c r="AG63" s="11">
        <v>0</v>
      </c>
      <c r="AH63" s="11">
        <v>0</v>
      </c>
      <c r="AI63" s="11">
        <v>0</v>
      </c>
      <c r="AJ63" s="11">
        <v>0</v>
      </c>
      <c r="AK63" s="11">
        <v>0</v>
      </c>
      <c r="AL63" s="11">
        <v>0</v>
      </c>
      <c r="AM63" s="11">
        <v>0</v>
      </c>
      <c r="AN63" s="11">
        <v>0</v>
      </c>
      <c r="AO63" s="11">
        <v>0</v>
      </c>
      <c r="AP63" s="41">
        <v>1</v>
      </c>
    </row>
    <row r="64" spans="1:42" x14ac:dyDescent="0.35">
      <c r="A64" s="97"/>
      <c r="B64" s="42" t="s">
        <v>219</v>
      </c>
      <c r="C64" s="32">
        <v>1</v>
      </c>
      <c r="D64" s="33">
        <f t="shared" si="6"/>
        <v>3.125E-2</v>
      </c>
      <c r="E64" s="98"/>
      <c r="F64" s="99"/>
      <c r="G64" s="100"/>
      <c r="H64" s="100"/>
      <c r="P64" s="52" t="s">
        <v>266</v>
      </c>
      <c r="Q64" s="11">
        <v>0</v>
      </c>
      <c r="R64" s="11">
        <v>0</v>
      </c>
      <c r="S64" s="11">
        <v>7.874015748031496E-3</v>
      </c>
      <c r="T64" s="11">
        <v>0</v>
      </c>
      <c r="U64" s="11">
        <v>0</v>
      </c>
      <c r="V64" s="11">
        <v>0</v>
      </c>
      <c r="W64" s="11">
        <v>1.5748031496062992E-2</v>
      </c>
      <c r="X64" s="11">
        <v>2.3622047244094488E-2</v>
      </c>
      <c r="Y64" s="11">
        <v>0</v>
      </c>
      <c r="Z64" s="11">
        <v>7.874015748031496E-3</v>
      </c>
      <c r="AA64" s="11">
        <v>0</v>
      </c>
      <c r="AB64" s="11">
        <v>0</v>
      </c>
      <c r="AC64" s="11">
        <v>0</v>
      </c>
      <c r="AD64" s="11">
        <v>0</v>
      </c>
      <c r="AE64" s="11">
        <v>0</v>
      </c>
      <c r="AF64" s="11">
        <v>7.874015748031496E-3</v>
      </c>
      <c r="AG64" s="11">
        <v>0</v>
      </c>
      <c r="AH64" s="11">
        <v>1.5748031496062992E-2</v>
      </c>
      <c r="AI64" s="11">
        <v>0</v>
      </c>
      <c r="AJ64" s="11">
        <v>0</v>
      </c>
      <c r="AK64" s="11">
        <v>0</v>
      </c>
      <c r="AL64" s="11">
        <v>7.874015748031496E-3</v>
      </c>
      <c r="AM64" s="11">
        <v>0</v>
      </c>
      <c r="AN64" s="11">
        <v>0</v>
      </c>
      <c r="AO64" s="11">
        <v>0.91338582677165359</v>
      </c>
      <c r="AP64" s="41">
        <v>1</v>
      </c>
    </row>
    <row r="65" spans="1:42" x14ac:dyDescent="0.35">
      <c r="A65" s="97"/>
      <c r="B65" s="42" t="s">
        <v>220</v>
      </c>
      <c r="C65" s="32">
        <v>2</v>
      </c>
      <c r="D65" s="33">
        <f t="shared" si="6"/>
        <v>6.25E-2</v>
      </c>
      <c r="E65" s="98"/>
      <c r="F65" s="99"/>
      <c r="G65" s="100"/>
      <c r="H65" s="100"/>
      <c r="P65" s="52" t="s">
        <v>276</v>
      </c>
      <c r="Q65" s="11">
        <v>0</v>
      </c>
      <c r="R65" s="11">
        <v>6.41025641025641E-3</v>
      </c>
      <c r="S65" s="11">
        <v>0</v>
      </c>
      <c r="T65" s="11">
        <v>2.564102564102564E-2</v>
      </c>
      <c r="U65" s="11">
        <v>0</v>
      </c>
      <c r="V65" s="11">
        <v>1.282051282051282E-2</v>
      </c>
      <c r="W65" s="11">
        <v>0.10256410256410256</v>
      </c>
      <c r="X65" s="11">
        <v>0.19230769230769232</v>
      </c>
      <c r="Y65" s="11">
        <v>1.9230769230769232E-2</v>
      </c>
      <c r="Z65" s="11">
        <v>0</v>
      </c>
      <c r="AA65" s="11">
        <v>0.20512820512820512</v>
      </c>
      <c r="AB65" s="11">
        <v>0</v>
      </c>
      <c r="AC65" s="11">
        <v>0</v>
      </c>
      <c r="AD65" s="11">
        <v>6.41025641025641E-3</v>
      </c>
      <c r="AE65" s="11">
        <v>0</v>
      </c>
      <c r="AF65" s="11">
        <v>5.7692307692307696E-2</v>
      </c>
      <c r="AG65" s="11">
        <v>2.564102564102564E-2</v>
      </c>
      <c r="AH65" s="11">
        <v>0</v>
      </c>
      <c r="AI65" s="11">
        <v>0</v>
      </c>
      <c r="AJ65" s="11">
        <v>0.12179487179487179</v>
      </c>
      <c r="AK65" s="11">
        <v>0</v>
      </c>
      <c r="AL65" s="11">
        <v>6.41025641025641E-3</v>
      </c>
      <c r="AM65" s="11">
        <v>7.0512820512820512E-2</v>
      </c>
      <c r="AN65" s="11">
        <v>1.282051282051282E-2</v>
      </c>
      <c r="AO65" s="11">
        <v>0.13461538461538461</v>
      </c>
      <c r="AP65" s="41">
        <v>1</v>
      </c>
    </row>
    <row r="66" spans="1:42" x14ac:dyDescent="0.35">
      <c r="A66" s="97"/>
      <c r="B66" s="42" t="s">
        <v>85</v>
      </c>
      <c r="C66" s="32">
        <v>13</v>
      </c>
      <c r="D66" s="33">
        <f t="shared" si="6"/>
        <v>0.40625</v>
      </c>
      <c r="E66" s="98"/>
      <c r="F66" s="99"/>
      <c r="G66" s="100"/>
      <c r="H66" s="100"/>
      <c r="P66" s="52" t="s">
        <v>256</v>
      </c>
      <c r="Q66" s="11">
        <v>0</v>
      </c>
      <c r="R66" s="11">
        <v>0</v>
      </c>
      <c r="S66" s="11">
        <v>6.25E-2</v>
      </c>
      <c r="T66" s="11">
        <v>6.25E-2</v>
      </c>
      <c r="U66" s="11">
        <v>6.25E-2</v>
      </c>
      <c r="V66" s="11">
        <v>6.25E-2</v>
      </c>
      <c r="W66" s="11">
        <v>0.1875</v>
      </c>
      <c r="X66" s="11">
        <v>6.25E-2</v>
      </c>
      <c r="Y66" s="11">
        <v>0</v>
      </c>
      <c r="Z66" s="11">
        <v>0</v>
      </c>
      <c r="AA66" s="11">
        <v>0</v>
      </c>
      <c r="AB66" s="11">
        <v>0</v>
      </c>
      <c r="AC66" s="11">
        <v>0</v>
      </c>
      <c r="AD66" s="11">
        <v>0</v>
      </c>
      <c r="AE66" s="11">
        <v>0</v>
      </c>
      <c r="AF66" s="11">
        <v>0</v>
      </c>
      <c r="AG66" s="11">
        <v>0</v>
      </c>
      <c r="AH66" s="11">
        <v>0.125</v>
      </c>
      <c r="AI66" s="11">
        <v>0.125</v>
      </c>
      <c r="AJ66" s="11">
        <v>6.25E-2</v>
      </c>
      <c r="AK66" s="11">
        <v>0</v>
      </c>
      <c r="AL66" s="11">
        <v>0.125</v>
      </c>
      <c r="AM66" s="11">
        <v>6.25E-2</v>
      </c>
      <c r="AN66" s="11">
        <v>0</v>
      </c>
      <c r="AO66" s="11">
        <v>0</v>
      </c>
      <c r="AP66" s="41">
        <v>1</v>
      </c>
    </row>
    <row r="67" spans="1:42" x14ac:dyDescent="0.35">
      <c r="A67" s="97"/>
      <c r="B67" s="42" t="s">
        <v>441</v>
      </c>
      <c r="C67" s="32">
        <v>2</v>
      </c>
      <c r="D67" s="33">
        <f t="shared" si="6"/>
        <v>6.25E-2</v>
      </c>
      <c r="E67" s="98"/>
      <c r="F67" s="99"/>
      <c r="G67" s="100"/>
      <c r="H67" s="100"/>
      <c r="P67" s="52" t="s">
        <v>279</v>
      </c>
      <c r="Q67" s="11">
        <v>0</v>
      </c>
      <c r="R67" s="11">
        <v>0</v>
      </c>
      <c r="S67" s="11">
        <v>0</v>
      </c>
      <c r="T67" s="11">
        <v>3.3333333333333333E-2</v>
      </c>
      <c r="U67" s="11">
        <v>0</v>
      </c>
      <c r="V67" s="11">
        <v>0</v>
      </c>
      <c r="W67" s="11">
        <v>0</v>
      </c>
      <c r="X67" s="11">
        <v>0</v>
      </c>
      <c r="Y67" s="11">
        <v>0</v>
      </c>
      <c r="Z67" s="11">
        <v>0</v>
      </c>
      <c r="AA67" s="11">
        <v>0</v>
      </c>
      <c r="AB67" s="11">
        <v>0</v>
      </c>
      <c r="AC67" s="11">
        <v>0.8666666666666667</v>
      </c>
      <c r="AD67" s="11">
        <v>0</v>
      </c>
      <c r="AE67" s="11">
        <v>0</v>
      </c>
      <c r="AF67" s="11">
        <v>0</v>
      </c>
      <c r="AG67" s="11">
        <v>0</v>
      </c>
      <c r="AH67" s="11">
        <v>0</v>
      </c>
      <c r="AI67" s="11">
        <v>0</v>
      </c>
      <c r="AJ67" s="11">
        <v>6.6666666666666666E-2</v>
      </c>
      <c r="AK67" s="11">
        <v>0</v>
      </c>
      <c r="AL67" s="11">
        <v>3.3333333333333333E-2</v>
      </c>
      <c r="AM67" s="11">
        <v>0</v>
      </c>
      <c r="AN67" s="11">
        <v>0</v>
      </c>
      <c r="AO67" s="11">
        <v>0</v>
      </c>
      <c r="AP67" s="41">
        <v>1</v>
      </c>
    </row>
    <row r="68" spans="1:42" x14ac:dyDescent="0.35">
      <c r="A68" s="96" t="s">
        <v>83</v>
      </c>
      <c r="B68" s="9" t="s">
        <v>200</v>
      </c>
      <c r="C68" s="10">
        <v>52</v>
      </c>
      <c r="D68" s="11">
        <f>C68/$E$68</f>
        <v>0.96296296296296291</v>
      </c>
      <c r="E68" s="86">
        <v>54</v>
      </c>
      <c r="F68" s="87">
        <v>2.480477721635278E-2</v>
      </c>
      <c r="G68" s="88">
        <v>14589.704444444445</v>
      </c>
      <c r="H68" s="88">
        <f>G68*F68</f>
        <v>361.89436839687647</v>
      </c>
      <c r="P68" s="52" t="s">
        <v>275</v>
      </c>
      <c r="Q68" s="11">
        <v>0</v>
      </c>
      <c r="R68" s="11">
        <v>0.02</v>
      </c>
      <c r="S68" s="11">
        <v>0</v>
      </c>
      <c r="T68" s="11">
        <v>0.08</v>
      </c>
      <c r="U68" s="11">
        <v>0</v>
      </c>
      <c r="V68" s="11">
        <v>0</v>
      </c>
      <c r="W68" s="11">
        <v>0.3</v>
      </c>
      <c r="X68" s="11">
        <v>0.02</v>
      </c>
      <c r="Y68" s="11">
        <v>0</v>
      </c>
      <c r="Z68" s="11">
        <v>0</v>
      </c>
      <c r="AA68" s="11">
        <v>0.2</v>
      </c>
      <c r="AB68" s="11">
        <v>0.02</v>
      </c>
      <c r="AC68" s="11">
        <v>0</v>
      </c>
      <c r="AD68" s="11">
        <v>0</v>
      </c>
      <c r="AE68" s="11">
        <v>0</v>
      </c>
      <c r="AF68" s="11">
        <v>0.08</v>
      </c>
      <c r="AG68" s="11">
        <v>0.04</v>
      </c>
      <c r="AH68" s="11">
        <v>0</v>
      </c>
      <c r="AI68" s="11">
        <v>0</v>
      </c>
      <c r="AJ68" s="11">
        <v>0.1</v>
      </c>
      <c r="AK68" s="11">
        <v>0</v>
      </c>
      <c r="AL68" s="11">
        <v>0.08</v>
      </c>
      <c r="AM68" s="11">
        <v>0.04</v>
      </c>
      <c r="AN68" s="11">
        <v>0.02</v>
      </c>
      <c r="AO68" s="11">
        <v>0</v>
      </c>
      <c r="AP68" s="41">
        <v>1</v>
      </c>
    </row>
    <row r="69" spans="1:42" x14ac:dyDescent="0.35">
      <c r="A69" s="96"/>
      <c r="B69" s="9" t="s">
        <v>201</v>
      </c>
      <c r="C69" s="10">
        <v>2</v>
      </c>
      <c r="D69" s="11">
        <f>C69/$E$68</f>
        <v>3.7037037037037035E-2</v>
      </c>
      <c r="E69" s="86"/>
      <c r="F69" s="87"/>
      <c r="G69" s="88"/>
      <c r="H69" s="88"/>
      <c r="P69" s="52" t="s">
        <v>307</v>
      </c>
      <c r="Q69" s="11">
        <v>0</v>
      </c>
      <c r="R69" s="11">
        <v>0</v>
      </c>
      <c r="S69" s="11">
        <v>5.0847457627118647E-2</v>
      </c>
      <c r="T69" s="11">
        <v>1.6949152542372881E-2</v>
      </c>
      <c r="U69" s="11">
        <v>0</v>
      </c>
      <c r="V69" s="11">
        <v>0</v>
      </c>
      <c r="W69" s="11">
        <v>8.4745762711864406E-3</v>
      </c>
      <c r="X69" s="11">
        <v>5.0847457627118647E-2</v>
      </c>
      <c r="Y69" s="11">
        <v>8.4745762711864406E-3</v>
      </c>
      <c r="Z69" s="11">
        <v>0</v>
      </c>
      <c r="AA69" s="11">
        <v>2.5423728813559324E-2</v>
      </c>
      <c r="AB69" s="11">
        <v>0</v>
      </c>
      <c r="AC69" s="11">
        <v>0</v>
      </c>
      <c r="AD69" s="11">
        <v>0</v>
      </c>
      <c r="AE69" s="11">
        <v>2.5423728813559324E-2</v>
      </c>
      <c r="AF69" s="11">
        <v>0.1271186440677966</v>
      </c>
      <c r="AG69" s="11">
        <v>0.22033898305084745</v>
      </c>
      <c r="AH69" s="11">
        <v>0</v>
      </c>
      <c r="AI69" s="11">
        <v>0</v>
      </c>
      <c r="AJ69" s="11">
        <v>0</v>
      </c>
      <c r="AK69" s="11">
        <v>0</v>
      </c>
      <c r="AL69" s="11">
        <v>0.34745762711864409</v>
      </c>
      <c r="AM69" s="11">
        <v>5.9322033898305086E-2</v>
      </c>
      <c r="AN69" s="11">
        <v>3.3898305084745763E-2</v>
      </c>
      <c r="AO69" s="11">
        <v>2.5423728813559324E-2</v>
      </c>
      <c r="AP69" s="41">
        <v>1</v>
      </c>
    </row>
    <row r="70" spans="1:42" x14ac:dyDescent="0.35">
      <c r="A70" s="97" t="s">
        <v>266</v>
      </c>
      <c r="B70" s="42" t="s">
        <v>178</v>
      </c>
      <c r="C70" s="32">
        <v>7</v>
      </c>
      <c r="D70" s="33">
        <f>C70/$E$70</f>
        <v>5.5118110236220472E-2</v>
      </c>
      <c r="E70" s="98">
        <v>127</v>
      </c>
      <c r="F70" s="99">
        <v>5.8337161231051905E-2</v>
      </c>
      <c r="G70" s="100">
        <v>29096.62569105691</v>
      </c>
      <c r="H70" s="100">
        <f>G70*F70</f>
        <v>1697.4145442187539</v>
      </c>
      <c r="P70" s="52" t="s">
        <v>309</v>
      </c>
      <c r="Q70" s="11">
        <v>2.9411764705882353E-2</v>
      </c>
      <c r="R70" s="11">
        <v>2.9411764705882353E-2</v>
      </c>
      <c r="S70" s="11">
        <v>2.9411764705882353E-2</v>
      </c>
      <c r="T70" s="11">
        <v>0</v>
      </c>
      <c r="U70" s="11">
        <v>0</v>
      </c>
      <c r="V70" s="11">
        <v>0</v>
      </c>
      <c r="W70" s="11">
        <v>2.9411764705882353E-2</v>
      </c>
      <c r="X70" s="11">
        <v>0.11764705882352941</v>
      </c>
      <c r="Y70" s="11">
        <v>0</v>
      </c>
      <c r="Z70" s="11">
        <v>2.9411764705882353E-2</v>
      </c>
      <c r="AA70" s="11">
        <v>2.9411764705882353E-2</v>
      </c>
      <c r="AB70" s="11">
        <v>0</v>
      </c>
      <c r="AC70" s="11">
        <v>5.8823529411764705E-2</v>
      </c>
      <c r="AD70" s="11">
        <v>0</v>
      </c>
      <c r="AE70" s="11">
        <v>0</v>
      </c>
      <c r="AF70" s="11">
        <v>0</v>
      </c>
      <c r="AG70" s="11">
        <v>0</v>
      </c>
      <c r="AH70" s="11">
        <v>0.41176470588235292</v>
      </c>
      <c r="AI70" s="11">
        <v>0</v>
      </c>
      <c r="AJ70" s="11">
        <v>5.8823529411764705E-2</v>
      </c>
      <c r="AK70" s="11">
        <v>0</v>
      </c>
      <c r="AL70" s="11">
        <v>0.11764705882352941</v>
      </c>
      <c r="AM70" s="11">
        <v>0</v>
      </c>
      <c r="AN70" s="11">
        <v>2.9411764705882353E-2</v>
      </c>
      <c r="AO70" s="11">
        <v>2.9411764705882353E-2</v>
      </c>
      <c r="AP70" s="41">
        <v>1</v>
      </c>
    </row>
    <row r="71" spans="1:42" x14ac:dyDescent="0.35">
      <c r="A71" s="97"/>
      <c r="B71" s="42" t="s">
        <v>33</v>
      </c>
      <c r="C71" s="32">
        <v>7</v>
      </c>
      <c r="D71" s="33">
        <f t="shared" ref="D71:D72" si="7">C71/$E$70</f>
        <v>5.5118110236220472E-2</v>
      </c>
      <c r="E71" s="98"/>
      <c r="F71" s="99"/>
      <c r="G71" s="100"/>
      <c r="H71" s="100"/>
      <c r="P71" s="52" t="s">
        <v>305</v>
      </c>
      <c r="Q71" s="11">
        <v>2.247191011235955E-2</v>
      </c>
      <c r="R71" s="11">
        <v>1.6853932584269662E-2</v>
      </c>
      <c r="S71" s="11">
        <v>8.98876404494382E-2</v>
      </c>
      <c r="T71" s="11">
        <v>6.741573033707865E-2</v>
      </c>
      <c r="U71" s="11">
        <v>5.6179775280898875E-3</v>
      </c>
      <c r="V71" s="11">
        <v>4.49438202247191E-2</v>
      </c>
      <c r="W71" s="11">
        <v>1.6853932584269662E-2</v>
      </c>
      <c r="X71" s="11">
        <v>3.3707865168539325E-2</v>
      </c>
      <c r="Y71" s="11">
        <v>5.6179775280898875E-3</v>
      </c>
      <c r="Z71" s="11">
        <v>4.49438202247191E-2</v>
      </c>
      <c r="AA71" s="11">
        <v>5.0561797752808987E-2</v>
      </c>
      <c r="AB71" s="11">
        <v>0</v>
      </c>
      <c r="AC71" s="11">
        <v>5.6179775280898875E-3</v>
      </c>
      <c r="AD71" s="11">
        <v>5.6179775280898875E-3</v>
      </c>
      <c r="AE71" s="11">
        <v>0</v>
      </c>
      <c r="AF71" s="11">
        <v>7.3033707865168537E-2</v>
      </c>
      <c r="AG71" s="11">
        <v>2.247191011235955E-2</v>
      </c>
      <c r="AH71" s="11">
        <v>0</v>
      </c>
      <c r="AI71" s="11">
        <v>1.1235955056179775E-2</v>
      </c>
      <c r="AJ71" s="11">
        <v>2.8089887640449437E-2</v>
      </c>
      <c r="AK71" s="11">
        <v>5.6179775280898875E-3</v>
      </c>
      <c r="AL71" s="11">
        <v>1.6853932584269662E-2</v>
      </c>
      <c r="AM71" s="11">
        <v>0.11235955056179775</v>
      </c>
      <c r="AN71" s="11">
        <v>2.247191011235955E-2</v>
      </c>
      <c r="AO71" s="11">
        <v>0.29775280898876405</v>
      </c>
      <c r="AP71" s="41">
        <v>1</v>
      </c>
    </row>
    <row r="72" spans="1:42" x14ac:dyDescent="0.35">
      <c r="A72" s="97"/>
      <c r="B72" s="42" t="s">
        <v>34</v>
      </c>
      <c r="C72" s="32">
        <v>113</v>
      </c>
      <c r="D72" s="33">
        <f t="shared" si="7"/>
        <v>0.88976377952755903</v>
      </c>
      <c r="E72" s="98"/>
      <c r="F72" s="99"/>
      <c r="G72" s="100"/>
      <c r="H72" s="100"/>
      <c r="P72" s="52" t="s">
        <v>282</v>
      </c>
      <c r="Q72" s="11">
        <v>0.05</v>
      </c>
      <c r="R72" s="11">
        <v>0</v>
      </c>
      <c r="S72" s="11">
        <v>0</v>
      </c>
      <c r="T72" s="11">
        <v>0.05</v>
      </c>
      <c r="U72" s="11">
        <v>0</v>
      </c>
      <c r="V72" s="11">
        <v>0</v>
      </c>
      <c r="W72" s="11">
        <v>0.15</v>
      </c>
      <c r="X72" s="11">
        <v>0.15</v>
      </c>
      <c r="Y72" s="11">
        <v>0</v>
      </c>
      <c r="Z72" s="11">
        <v>0</v>
      </c>
      <c r="AA72" s="11">
        <v>0</v>
      </c>
      <c r="AB72" s="11">
        <v>0</v>
      </c>
      <c r="AC72" s="11">
        <v>0</v>
      </c>
      <c r="AD72" s="11">
        <v>0</v>
      </c>
      <c r="AE72" s="11">
        <v>0</v>
      </c>
      <c r="AF72" s="11">
        <v>0.05</v>
      </c>
      <c r="AG72" s="11">
        <v>0</v>
      </c>
      <c r="AH72" s="11">
        <v>0</v>
      </c>
      <c r="AI72" s="11">
        <v>0</v>
      </c>
      <c r="AJ72" s="11">
        <v>0.2</v>
      </c>
      <c r="AK72" s="11">
        <v>0.25</v>
      </c>
      <c r="AL72" s="11">
        <v>0</v>
      </c>
      <c r="AM72" s="11">
        <v>0</v>
      </c>
      <c r="AN72" s="11">
        <v>0</v>
      </c>
      <c r="AO72" s="11">
        <v>0.1</v>
      </c>
      <c r="AP72" s="41">
        <v>1</v>
      </c>
    </row>
    <row r="73" spans="1:42" x14ac:dyDescent="0.35">
      <c r="A73" s="96" t="s">
        <v>276</v>
      </c>
      <c r="B73" s="9" t="s">
        <v>176</v>
      </c>
      <c r="C73" s="10">
        <v>6</v>
      </c>
      <c r="D73" s="11">
        <f>C73/$E$73</f>
        <v>3.8461538461538464E-2</v>
      </c>
      <c r="E73" s="86">
        <v>156</v>
      </c>
      <c r="F73" s="87">
        <v>7.165824529168581E-2</v>
      </c>
      <c r="G73" s="88">
        <v>42963.238051948065</v>
      </c>
      <c r="H73" s="88">
        <f>G73*F73</f>
        <v>3078.6702508515841</v>
      </c>
      <c r="P73" s="53" t="s">
        <v>310</v>
      </c>
      <c r="Q73" s="41">
        <v>1.9292604501607719E-2</v>
      </c>
      <c r="R73" s="41">
        <v>1.6995865870463943E-2</v>
      </c>
      <c r="S73" s="41">
        <v>3.215434083601286E-2</v>
      </c>
      <c r="T73" s="41">
        <v>6.3389986219568206E-2</v>
      </c>
      <c r="U73" s="41">
        <v>1.3780431786862656E-2</v>
      </c>
      <c r="V73" s="41">
        <v>1.4699127239320165E-2</v>
      </c>
      <c r="W73" s="41">
        <v>8.7735415709692233E-2</v>
      </c>
      <c r="X73" s="41">
        <v>0.11070280202112999</v>
      </c>
      <c r="Y73" s="41">
        <v>2.7560863573725309E-3</v>
      </c>
      <c r="Z73" s="41">
        <v>1.1483693155718878E-2</v>
      </c>
      <c r="AA73" s="41">
        <v>7.028020211299954E-2</v>
      </c>
      <c r="AB73" s="41">
        <v>1.3780431786862655E-3</v>
      </c>
      <c r="AC73" s="41">
        <v>2.1589343132751494E-2</v>
      </c>
      <c r="AD73" s="41">
        <v>3.2154340836012861E-3</v>
      </c>
      <c r="AE73" s="41">
        <v>1.607717041800643E-2</v>
      </c>
      <c r="AF73" s="41">
        <v>8.1763895268718426E-2</v>
      </c>
      <c r="AG73" s="41">
        <v>2.1129995406522738E-2</v>
      </c>
      <c r="AH73" s="41">
        <v>1.1483693155718878E-2</v>
      </c>
      <c r="AI73" s="41">
        <v>4.1341295360587966E-3</v>
      </c>
      <c r="AJ73" s="41">
        <v>4.5934772622875514E-2</v>
      </c>
      <c r="AK73" s="41">
        <v>4.5934772622875514E-3</v>
      </c>
      <c r="AL73" s="41">
        <v>6.6146072576940745E-2</v>
      </c>
      <c r="AM73" s="41">
        <v>7.3495636196600822E-2</v>
      </c>
      <c r="AN73" s="41">
        <v>3.5829122645842905E-2</v>
      </c>
      <c r="AO73" s="41">
        <v>0.16995865870463941</v>
      </c>
      <c r="AP73" s="41">
        <v>1</v>
      </c>
    </row>
    <row r="74" spans="1:42" x14ac:dyDescent="0.35">
      <c r="A74" s="96"/>
      <c r="B74" s="9" t="s">
        <v>78</v>
      </c>
      <c r="C74" s="10">
        <v>147</v>
      </c>
      <c r="D74" s="11">
        <f t="shared" ref="D74:D75" si="8">C74/$E$73</f>
        <v>0.94230769230769229</v>
      </c>
      <c r="E74" s="86"/>
      <c r="F74" s="87"/>
      <c r="G74" s="88"/>
      <c r="H74" s="88"/>
    </row>
    <row r="75" spans="1:42" x14ac:dyDescent="0.35">
      <c r="A75" s="96"/>
      <c r="B75" s="9" t="s">
        <v>79</v>
      </c>
      <c r="C75" s="10">
        <v>3</v>
      </c>
      <c r="D75" s="11">
        <f t="shared" si="8"/>
        <v>1.9230769230769232E-2</v>
      </c>
      <c r="E75" s="86"/>
      <c r="F75" s="87"/>
      <c r="G75" s="88"/>
      <c r="H75" s="88"/>
    </row>
    <row r="76" spans="1:42" x14ac:dyDescent="0.35">
      <c r="A76" s="97" t="s">
        <v>256</v>
      </c>
      <c r="B76" s="42" t="s">
        <v>229</v>
      </c>
      <c r="C76" s="32">
        <v>2</v>
      </c>
      <c r="D76" s="33">
        <f>C76/$E$76</f>
        <v>0.125</v>
      </c>
      <c r="E76" s="98">
        <v>16</v>
      </c>
      <c r="F76" s="99">
        <v>7.3495636196600827E-3</v>
      </c>
      <c r="G76" s="100">
        <v>11380.924999999999</v>
      </c>
      <c r="H76" s="100">
        <f>G76*F76</f>
        <v>83.644832338079922</v>
      </c>
    </row>
    <row r="77" spans="1:42" x14ac:dyDescent="0.35">
      <c r="A77" s="97"/>
      <c r="B77" s="42" t="s">
        <v>135</v>
      </c>
      <c r="C77" s="32">
        <v>2</v>
      </c>
      <c r="D77" s="33">
        <f t="shared" ref="D77:D82" si="9">C77/$E$76</f>
        <v>0.125</v>
      </c>
      <c r="E77" s="98"/>
      <c r="F77" s="99"/>
      <c r="G77" s="100"/>
      <c r="H77" s="100"/>
    </row>
    <row r="78" spans="1:42" x14ac:dyDescent="0.35">
      <c r="A78" s="97"/>
      <c r="B78" s="42" t="s">
        <v>230</v>
      </c>
      <c r="C78" s="32">
        <v>3</v>
      </c>
      <c r="D78" s="33">
        <f t="shared" si="9"/>
        <v>0.1875</v>
      </c>
      <c r="E78" s="98"/>
      <c r="F78" s="99"/>
      <c r="G78" s="100"/>
      <c r="H78" s="100"/>
    </row>
    <row r="79" spans="1:42" x14ac:dyDescent="0.35">
      <c r="A79" s="97"/>
      <c r="B79" s="42" t="s">
        <v>231</v>
      </c>
      <c r="C79" s="32">
        <v>1</v>
      </c>
      <c r="D79" s="33">
        <f t="shared" si="9"/>
        <v>6.25E-2</v>
      </c>
      <c r="E79" s="98"/>
      <c r="F79" s="99"/>
      <c r="G79" s="100"/>
      <c r="H79" s="100"/>
    </row>
    <row r="80" spans="1:42" x14ac:dyDescent="0.35">
      <c r="A80" s="97"/>
      <c r="B80" s="42" t="s">
        <v>232</v>
      </c>
      <c r="C80" s="32">
        <v>4</v>
      </c>
      <c r="D80" s="33">
        <f t="shared" si="9"/>
        <v>0.25</v>
      </c>
      <c r="E80" s="98"/>
      <c r="F80" s="99"/>
      <c r="G80" s="100"/>
      <c r="H80" s="100"/>
    </row>
    <row r="81" spans="1:8" x14ac:dyDescent="0.35">
      <c r="A81" s="97"/>
      <c r="B81" s="42" t="s">
        <v>233</v>
      </c>
      <c r="C81" s="32">
        <v>2</v>
      </c>
      <c r="D81" s="33">
        <f t="shared" si="9"/>
        <v>0.125</v>
      </c>
      <c r="E81" s="98"/>
      <c r="F81" s="99"/>
      <c r="G81" s="100"/>
      <c r="H81" s="100"/>
    </row>
    <row r="82" spans="1:8" x14ac:dyDescent="0.35">
      <c r="A82" s="97"/>
      <c r="B82" s="42" t="s">
        <v>234</v>
      </c>
      <c r="C82" s="32">
        <v>2</v>
      </c>
      <c r="D82" s="33">
        <f t="shared" si="9"/>
        <v>0.125</v>
      </c>
      <c r="E82" s="98"/>
      <c r="F82" s="99"/>
      <c r="G82" s="100"/>
      <c r="H82" s="100"/>
    </row>
    <row r="83" spans="1:8" x14ac:dyDescent="0.35">
      <c r="A83" s="96" t="s">
        <v>279</v>
      </c>
      <c r="B83" s="9" t="s">
        <v>222</v>
      </c>
      <c r="C83" s="10">
        <v>2</v>
      </c>
      <c r="D83" s="11">
        <f>C83/$E$83</f>
        <v>6.6666666666666666E-2</v>
      </c>
      <c r="E83" s="86">
        <v>30</v>
      </c>
      <c r="F83" s="87">
        <v>1.3780431786862656E-2</v>
      </c>
      <c r="G83" s="88">
        <v>14827.203333333333</v>
      </c>
      <c r="H83" s="88">
        <f>G83*F83</f>
        <v>204.32526412494258</v>
      </c>
    </row>
    <row r="84" spans="1:8" x14ac:dyDescent="0.35">
      <c r="A84" s="96"/>
      <c r="B84" s="9" t="s">
        <v>105</v>
      </c>
      <c r="C84" s="10">
        <v>5</v>
      </c>
      <c r="D84" s="11">
        <f t="shared" ref="D84:D88" si="10">C84/$E$83</f>
        <v>0.16666666666666666</v>
      </c>
      <c r="E84" s="86"/>
      <c r="F84" s="87"/>
      <c r="G84" s="88"/>
      <c r="H84" s="88"/>
    </row>
    <row r="85" spans="1:8" x14ac:dyDescent="0.35">
      <c r="A85" s="96"/>
      <c r="B85" s="9" t="s">
        <v>107</v>
      </c>
      <c r="C85" s="10">
        <v>1</v>
      </c>
      <c r="D85" s="11">
        <f t="shared" si="10"/>
        <v>3.3333333333333333E-2</v>
      </c>
      <c r="E85" s="86"/>
      <c r="F85" s="87"/>
      <c r="G85" s="88"/>
      <c r="H85" s="88"/>
    </row>
    <row r="86" spans="1:8" x14ac:dyDescent="0.35">
      <c r="A86" s="96"/>
      <c r="B86" s="9" t="s">
        <v>223</v>
      </c>
      <c r="C86" s="10">
        <v>3</v>
      </c>
      <c r="D86" s="11">
        <f t="shared" si="10"/>
        <v>0.1</v>
      </c>
      <c r="E86" s="86"/>
      <c r="F86" s="87"/>
      <c r="G86" s="88"/>
      <c r="H86" s="88"/>
    </row>
    <row r="87" spans="1:8" x14ac:dyDescent="0.35">
      <c r="A87" s="96"/>
      <c r="B87" s="9" t="s">
        <v>109</v>
      </c>
      <c r="C87" s="10">
        <v>18</v>
      </c>
      <c r="D87" s="11">
        <f t="shared" si="10"/>
        <v>0.6</v>
      </c>
      <c r="E87" s="86"/>
      <c r="F87" s="87"/>
      <c r="G87" s="88"/>
      <c r="H87" s="88"/>
    </row>
    <row r="88" spans="1:8" x14ac:dyDescent="0.35">
      <c r="A88" s="96"/>
      <c r="B88" s="9" t="s">
        <v>110</v>
      </c>
      <c r="C88" s="10">
        <v>1</v>
      </c>
      <c r="D88" s="11">
        <f t="shared" si="10"/>
        <v>3.3333333333333333E-2</v>
      </c>
      <c r="E88" s="86"/>
      <c r="F88" s="87"/>
      <c r="G88" s="88"/>
      <c r="H88" s="88"/>
    </row>
    <row r="89" spans="1:8" x14ac:dyDescent="0.35">
      <c r="A89" s="97" t="s">
        <v>275</v>
      </c>
      <c r="B89" s="42" t="s">
        <v>75</v>
      </c>
      <c r="C89" s="32">
        <v>48</v>
      </c>
      <c r="D89" s="33">
        <f>C89/$E$89</f>
        <v>0.96</v>
      </c>
      <c r="E89" s="98">
        <v>50</v>
      </c>
      <c r="F89" s="99">
        <v>2.2967386311437757E-2</v>
      </c>
      <c r="G89" s="100">
        <v>84632.436170212779</v>
      </c>
      <c r="H89" s="100">
        <f>G89*F89</f>
        <v>1943.7858559993747</v>
      </c>
    </row>
    <row r="90" spans="1:8" x14ac:dyDescent="0.35">
      <c r="A90" s="97"/>
      <c r="B90" s="42" t="s">
        <v>203</v>
      </c>
      <c r="C90" s="32">
        <v>2</v>
      </c>
      <c r="D90" s="33">
        <f>C90/$E$89</f>
        <v>0.04</v>
      </c>
      <c r="E90" s="98"/>
      <c r="F90" s="99"/>
      <c r="G90" s="100"/>
      <c r="H90" s="100"/>
    </row>
    <row r="91" spans="1:8" x14ac:dyDescent="0.35">
      <c r="A91" s="96" t="s">
        <v>307</v>
      </c>
      <c r="B91" s="9" t="s">
        <v>180</v>
      </c>
      <c r="C91" s="10">
        <v>5</v>
      </c>
      <c r="D91" s="11">
        <f>C91/$E$91</f>
        <v>4.2372881355932202E-2</v>
      </c>
      <c r="E91" s="86">
        <v>118</v>
      </c>
      <c r="F91" s="87">
        <v>5.420303169499311E-2</v>
      </c>
      <c r="G91" s="88">
        <v>30830.56362068966</v>
      </c>
      <c r="H91" s="88">
        <f>G91*F91</f>
        <v>1671.1100171067433</v>
      </c>
    </row>
    <row r="92" spans="1:8" x14ac:dyDescent="0.35">
      <c r="A92" s="96"/>
      <c r="B92" s="9" t="s">
        <v>181</v>
      </c>
      <c r="C92" s="10">
        <v>8</v>
      </c>
      <c r="D92" s="11">
        <f t="shared" ref="D92:D96" si="11">C92/$E$91</f>
        <v>6.7796610169491525E-2</v>
      </c>
      <c r="E92" s="86"/>
      <c r="F92" s="87"/>
      <c r="G92" s="88"/>
      <c r="H92" s="88"/>
    </row>
    <row r="93" spans="1:8" x14ac:dyDescent="0.35">
      <c r="A93" s="96"/>
      <c r="B93" s="9" t="s">
        <v>182</v>
      </c>
      <c r="C93" s="10">
        <v>91</v>
      </c>
      <c r="D93" s="11">
        <f t="shared" si="11"/>
        <v>0.77118644067796616</v>
      </c>
      <c r="E93" s="86"/>
      <c r="F93" s="87"/>
      <c r="G93" s="88"/>
      <c r="H93" s="88"/>
    </row>
    <row r="94" spans="1:8" x14ac:dyDescent="0.35">
      <c r="A94" s="96"/>
      <c r="B94" s="9" t="s">
        <v>183</v>
      </c>
      <c r="C94" s="10">
        <v>1</v>
      </c>
      <c r="D94" s="11">
        <f t="shared" si="11"/>
        <v>8.4745762711864406E-3</v>
      </c>
      <c r="E94" s="86"/>
      <c r="F94" s="87"/>
      <c r="G94" s="88"/>
      <c r="H94" s="88"/>
    </row>
    <row r="95" spans="1:8" x14ac:dyDescent="0.35">
      <c r="A95" s="96"/>
      <c r="B95" s="9" t="s">
        <v>184</v>
      </c>
      <c r="C95" s="10">
        <v>12</v>
      </c>
      <c r="D95" s="11">
        <f t="shared" si="11"/>
        <v>0.10169491525423729</v>
      </c>
      <c r="E95" s="86"/>
      <c r="F95" s="87"/>
      <c r="G95" s="88"/>
      <c r="H95" s="88"/>
    </row>
    <row r="96" spans="1:8" x14ac:dyDescent="0.35">
      <c r="A96" s="96"/>
      <c r="B96" s="9" t="s">
        <v>185</v>
      </c>
      <c r="C96" s="10">
        <v>1</v>
      </c>
      <c r="D96" s="11">
        <f t="shared" si="11"/>
        <v>8.4745762711864406E-3</v>
      </c>
      <c r="E96" s="86"/>
      <c r="F96" s="87"/>
      <c r="G96" s="88"/>
      <c r="H96" s="88"/>
    </row>
    <row r="97" spans="1:8" x14ac:dyDescent="0.35">
      <c r="A97" s="97" t="s">
        <v>309</v>
      </c>
      <c r="B97" s="42" t="s">
        <v>208</v>
      </c>
      <c r="C97" s="32">
        <v>1</v>
      </c>
      <c r="D97" s="33">
        <f>C97/$E$97</f>
        <v>2.9411764705882353E-2</v>
      </c>
      <c r="E97" s="98">
        <v>34</v>
      </c>
      <c r="F97" s="99">
        <v>1.5617822691777675E-2</v>
      </c>
      <c r="G97" s="100">
        <v>230636.14433333333</v>
      </c>
      <c r="H97" s="100">
        <f>G97*F97</f>
        <v>3602.0344085132442</v>
      </c>
    </row>
    <row r="98" spans="1:8" x14ac:dyDescent="0.35">
      <c r="A98" s="97"/>
      <c r="B98" s="42" t="s">
        <v>209</v>
      </c>
      <c r="C98" s="32">
        <v>5</v>
      </c>
      <c r="D98" s="33">
        <f t="shared" ref="D98:D106" si="12">C98/$E$97</f>
        <v>0.14705882352941177</v>
      </c>
      <c r="E98" s="98"/>
      <c r="F98" s="99"/>
      <c r="G98" s="100"/>
      <c r="H98" s="100"/>
    </row>
    <row r="99" spans="1:8" x14ac:dyDescent="0.35">
      <c r="A99" s="97"/>
      <c r="B99" s="42" t="s">
        <v>210</v>
      </c>
      <c r="C99" s="32">
        <v>2</v>
      </c>
      <c r="D99" s="33">
        <f t="shared" si="12"/>
        <v>5.8823529411764705E-2</v>
      </c>
      <c r="E99" s="98"/>
      <c r="F99" s="99"/>
      <c r="G99" s="100"/>
      <c r="H99" s="100"/>
    </row>
    <row r="100" spans="1:8" x14ac:dyDescent="0.35">
      <c r="A100" s="97"/>
      <c r="B100" s="42" t="s">
        <v>211</v>
      </c>
      <c r="C100" s="32">
        <v>3</v>
      </c>
      <c r="D100" s="33">
        <f t="shared" si="12"/>
        <v>8.8235294117647065E-2</v>
      </c>
      <c r="E100" s="98"/>
      <c r="F100" s="99"/>
      <c r="G100" s="100"/>
      <c r="H100" s="100"/>
    </row>
    <row r="101" spans="1:8" x14ac:dyDescent="0.35">
      <c r="A101" s="97"/>
      <c r="B101" s="42" t="s">
        <v>47</v>
      </c>
      <c r="C101" s="32">
        <v>14</v>
      </c>
      <c r="D101" s="33">
        <f t="shared" si="12"/>
        <v>0.41176470588235292</v>
      </c>
      <c r="E101" s="98"/>
      <c r="F101" s="99"/>
      <c r="G101" s="100"/>
      <c r="H101" s="100"/>
    </row>
    <row r="102" spans="1:8" x14ac:dyDescent="0.35">
      <c r="A102" s="97"/>
      <c r="B102" s="42" t="s">
        <v>48</v>
      </c>
      <c r="C102" s="32">
        <v>1</v>
      </c>
      <c r="D102" s="33">
        <f t="shared" si="12"/>
        <v>2.9411764705882353E-2</v>
      </c>
      <c r="E102" s="98"/>
      <c r="F102" s="99"/>
      <c r="G102" s="100"/>
      <c r="H102" s="100"/>
    </row>
    <row r="103" spans="1:8" x14ac:dyDescent="0.35">
      <c r="A103" s="97"/>
      <c r="B103" s="42" t="s">
        <v>212</v>
      </c>
      <c r="C103" s="32">
        <v>1</v>
      </c>
      <c r="D103" s="33">
        <f t="shared" si="12"/>
        <v>2.9411764705882353E-2</v>
      </c>
      <c r="E103" s="98"/>
      <c r="F103" s="99"/>
      <c r="G103" s="100"/>
      <c r="H103" s="100"/>
    </row>
    <row r="104" spans="1:8" x14ac:dyDescent="0.35">
      <c r="A104" s="97"/>
      <c r="B104" s="42" t="s">
        <v>213</v>
      </c>
      <c r="C104" s="32">
        <v>3</v>
      </c>
      <c r="D104" s="33">
        <f t="shared" si="12"/>
        <v>8.8235294117647065E-2</v>
      </c>
      <c r="E104" s="98"/>
      <c r="F104" s="99"/>
      <c r="G104" s="100"/>
      <c r="H104" s="100"/>
    </row>
    <row r="105" spans="1:8" x14ac:dyDescent="0.35">
      <c r="A105" s="97"/>
      <c r="B105" s="42" t="s">
        <v>214</v>
      </c>
      <c r="C105" s="32">
        <v>2</v>
      </c>
      <c r="D105" s="33">
        <f t="shared" si="12"/>
        <v>5.8823529411764705E-2</v>
      </c>
      <c r="E105" s="98"/>
      <c r="F105" s="99"/>
      <c r="G105" s="100"/>
      <c r="H105" s="100"/>
    </row>
    <row r="106" spans="1:8" x14ac:dyDescent="0.35">
      <c r="A106" s="97"/>
      <c r="B106" s="42" t="s">
        <v>51</v>
      </c>
      <c r="C106" s="32">
        <v>2</v>
      </c>
      <c r="D106" s="33">
        <f t="shared" si="12"/>
        <v>5.8823529411764705E-2</v>
      </c>
      <c r="E106" s="98"/>
      <c r="F106" s="99"/>
      <c r="G106" s="100"/>
      <c r="H106" s="100"/>
    </row>
    <row r="107" spans="1:8" x14ac:dyDescent="0.35">
      <c r="A107" s="96" t="s">
        <v>305</v>
      </c>
      <c r="B107" s="9" t="s">
        <v>166</v>
      </c>
      <c r="C107" s="10">
        <v>71</v>
      </c>
      <c r="D107" s="11">
        <f>C107/$E$107</f>
        <v>0.398876404494382</v>
      </c>
      <c r="E107" s="86">
        <v>178</v>
      </c>
      <c r="F107" s="87">
        <v>8.1763895268718426E-2</v>
      </c>
      <c r="G107" s="88">
        <v>178200.67823863632</v>
      </c>
      <c r="H107" s="88">
        <f>G107*F107</f>
        <v>14570.38159231845</v>
      </c>
    </row>
    <row r="108" spans="1:8" x14ac:dyDescent="0.35">
      <c r="A108" s="96"/>
      <c r="B108" s="9" t="s">
        <v>167</v>
      </c>
      <c r="C108" s="10">
        <v>11</v>
      </c>
      <c r="D108" s="11">
        <f t="shared" ref="D108:D109" si="13">C108/$E$107</f>
        <v>6.1797752808988762E-2</v>
      </c>
      <c r="E108" s="86"/>
      <c r="F108" s="87"/>
      <c r="G108" s="88"/>
      <c r="H108" s="88"/>
    </row>
    <row r="109" spans="1:8" x14ac:dyDescent="0.35">
      <c r="A109" s="96"/>
      <c r="B109" s="9" t="s">
        <v>168</v>
      </c>
      <c r="C109" s="10">
        <v>96</v>
      </c>
      <c r="D109" s="11">
        <f t="shared" si="13"/>
        <v>0.5393258426966292</v>
      </c>
      <c r="E109" s="86"/>
      <c r="F109" s="87"/>
      <c r="G109" s="88"/>
      <c r="H109" s="88"/>
    </row>
    <row r="110" spans="1:8" x14ac:dyDescent="0.35">
      <c r="A110" s="97" t="s">
        <v>282</v>
      </c>
      <c r="B110" s="42" t="s">
        <v>225</v>
      </c>
      <c r="C110" s="32">
        <v>6</v>
      </c>
      <c r="D110" s="33">
        <f>C110/$E$110</f>
        <v>0.3</v>
      </c>
      <c r="E110" s="98">
        <v>20</v>
      </c>
      <c r="F110" s="99">
        <v>9.1869545245751028E-3</v>
      </c>
      <c r="G110" s="100">
        <v>23243.902999999998</v>
      </c>
      <c r="H110" s="100">
        <f>G110*F110</f>
        <v>213.5406798346348</v>
      </c>
    </row>
    <row r="111" spans="1:8" x14ac:dyDescent="0.35">
      <c r="A111" s="97"/>
      <c r="B111" s="42" t="s">
        <v>226</v>
      </c>
      <c r="C111" s="32">
        <v>5</v>
      </c>
      <c r="D111" s="33">
        <f t="shared" ref="D111:D112" si="14">C111/$E$110</f>
        <v>0.25</v>
      </c>
      <c r="E111" s="98"/>
      <c r="F111" s="99"/>
      <c r="G111" s="100"/>
      <c r="H111" s="100"/>
    </row>
    <row r="112" spans="1:8" x14ac:dyDescent="0.35">
      <c r="A112" s="97"/>
      <c r="B112" s="42" t="s">
        <v>227</v>
      </c>
      <c r="C112" s="32">
        <v>9</v>
      </c>
      <c r="D112" s="33">
        <f t="shared" si="14"/>
        <v>0.45</v>
      </c>
      <c r="E112" s="98"/>
      <c r="F112" s="99"/>
      <c r="G112" s="100"/>
      <c r="H112" s="100"/>
    </row>
  </sheetData>
  <mergeCells count="91">
    <mergeCell ref="A107:A109"/>
    <mergeCell ref="E107:E109"/>
    <mergeCell ref="F107:F109"/>
    <mergeCell ref="G107:G109"/>
    <mergeCell ref="H107:H109"/>
    <mergeCell ref="A110:A112"/>
    <mergeCell ref="E110:E112"/>
    <mergeCell ref="F110:F112"/>
    <mergeCell ref="G110:G112"/>
    <mergeCell ref="H110:H112"/>
    <mergeCell ref="A91:A96"/>
    <mergeCell ref="E91:E96"/>
    <mergeCell ref="F91:F96"/>
    <mergeCell ref="G91:G96"/>
    <mergeCell ref="H91:H96"/>
    <mergeCell ref="A97:A106"/>
    <mergeCell ref="E97:E106"/>
    <mergeCell ref="F97:F106"/>
    <mergeCell ref="G97:G106"/>
    <mergeCell ref="H97:H106"/>
    <mergeCell ref="A83:A88"/>
    <mergeCell ref="E83:E88"/>
    <mergeCell ref="F83:F88"/>
    <mergeCell ref="G83:G88"/>
    <mergeCell ref="H83:H88"/>
    <mergeCell ref="A89:A90"/>
    <mergeCell ref="E89:E90"/>
    <mergeCell ref="F89:F90"/>
    <mergeCell ref="G89:G90"/>
    <mergeCell ref="H89:H90"/>
    <mergeCell ref="A73:A75"/>
    <mergeCell ref="E73:E75"/>
    <mergeCell ref="F73:F75"/>
    <mergeCell ref="G73:G75"/>
    <mergeCell ref="H73:H75"/>
    <mergeCell ref="A76:A82"/>
    <mergeCell ref="E76:E82"/>
    <mergeCell ref="F76:F82"/>
    <mergeCell ref="G76:G82"/>
    <mergeCell ref="H76:H82"/>
    <mergeCell ref="A68:A69"/>
    <mergeCell ref="E68:E69"/>
    <mergeCell ref="F68:F69"/>
    <mergeCell ref="G68:G69"/>
    <mergeCell ref="H68:H69"/>
    <mergeCell ref="A70:A72"/>
    <mergeCell ref="E70:E72"/>
    <mergeCell ref="F70:F72"/>
    <mergeCell ref="G70:G72"/>
    <mergeCell ref="H70:H72"/>
    <mergeCell ref="G47:G57"/>
    <mergeCell ref="H47:H57"/>
    <mergeCell ref="A60:A67"/>
    <mergeCell ref="E60:E67"/>
    <mergeCell ref="F60:F67"/>
    <mergeCell ref="G60:G67"/>
    <mergeCell ref="H60:H67"/>
    <mergeCell ref="A58:A59"/>
    <mergeCell ref="E58:E59"/>
    <mergeCell ref="F58:F59"/>
    <mergeCell ref="G58:G59"/>
    <mergeCell ref="H58:H59"/>
    <mergeCell ref="P53:AP53"/>
    <mergeCell ref="J22:N22"/>
    <mergeCell ref="P23:AD23"/>
    <mergeCell ref="A30:A46"/>
    <mergeCell ref="E30:E46"/>
    <mergeCell ref="F30:F46"/>
    <mergeCell ref="G30:G46"/>
    <mergeCell ref="H30:H46"/>
    <mergeCell ref="A17:A29"/>
    <mergeCell ref="E17:E29"/>
    <mergeCell ref="F17:F29"/>
    <mergeCell ref="G17:G29"/>
    <mergeCell ref="H17:H29"/>
    <mergeCell ref="A47:A57"/>
    <mergeCell ref="E47:E57"/>
    <mergeCell ref="F47:F57"/>
    <mergeCell ref="A13:A15"/>
    <mergeCell ref="E13:E15"/>
    <mergeCell ref="F13:F15"/>
    <mergeCell ref="G13:G15"/>
    <mergeCell ref="H13:H15"/>
    <mergeCell ref="A1:H1"/>
    <mergeCell ref="J1:L1"/>
    <mergeCell ref="P1:AD1"/>
    <mergeCell ref="A3:A12"/>
    <mergeCell ref="E3:E12"/>
    <mergeCell ref="F3:F12"/>
    <mergeCell ref="G3:G12"/>
    <mergeCell ref="H3:H12"/>
  </mergeCells>
  <conditionalFormatting sqref="D3:D112">
    <cfRule type="colorScale" priority="52">
      <colorScale>
        <cfvo type="min"/>
        <cfvo type="max"/>
        <color rgb="FFFCFCFF"/>
        <color rgb="FFF8696B"/>
      </colorScale>
    </cfRule>
  </conditionalFormatting>
  <conditionalFormatting sqref="F3:F112">
    <cfRule type="colorScale" priority="54">
      <colorScale>
        <cfvo type="min"/>
        <cfvo type="max"/>
        <color rgb="FFFCFCFF"/>
        <color rgb="FFF8696B"/>
      </colorScale>
    </cfRule>
  </conditionalFormatting>
  <conditionalFormatting sqref="G3:G112">
    <cfRule type="colorScale" priority="4">
      <colorScale>
        <cfvo type="min"/>
        <cfvo type="max"/>
        <color rgb="FFFCFCFF"/>
        <color rgb="FFF8696B"/>
      </colorScale>
    </cfRule>
  </conditionalFormatting>
  <conditionalFormatting sqref="H3:H112">
    <cfRule type="colorScale" priority="53">
      <colorScale>
        <cfvo type="min"/>
        <cfvo type="max"/>
        <color rgb="FFFCFCFF"/>
        <color rgb="FFF8696B"/>
      </colorScale>
    </cfRule>
  </conditionalFormatting>
  <conditionalFormatting sqref="L3:L20">
    <cfRule type="colorScale" priority="37">
      <colorScale>
        <cfvo type="min"/>
        <cfvo type="max"/>
        <color rgb="FFFCFCFF"/>
        <color rgb="FFF8696B"/>
      </colorScale>
    </cfRule>
  </conditionalFormatting>
  <conditionalFormatting sqref="L24:L48">
    <cfRule type="colorScale" priority="1">
      <colorScale>
        <cfvo type="min"/>
        <cfvo type="max"/>
        <color rgb="FFFCFCFF"/>
        <color rgb="FFF8696B"/>
      </colorScale>
    </cfRule>
  </conditionalFormatting>
  <conditionalFormatting sqref="M24:M48">
    <cfRule type="colorScale" priority="2">
      <colorScale>
        <cfvo type="min"/>
        <cfvo type="max"/>
        <color rgb="FFFCFCFF"/>
        <color rgb="FFF8696B"/>
      </colorScale>
    </cfRule>
  </conditionalFormatting>
  <conditionalFormatting sqref="N24:N48">
    <cfRule type="colorScale" priority="3">
      <colorScale>
        <cfvo type="min"/>
        <cfvo type="max"/>
        <color rgb="FFFCFCFF"/>
        <color rgb="FFF8696B"/>
      </colorScale>
    </cfRule>
  </conditionalFormatting>
  <conditionalFormatting sqref="Q3:Q20">
    <cfRule type="colorScale" priority="51">
      <colorScale>
        <cfvo type="min"/>
        <cfvo type="max"/>
        <color rgb="FFFCFCFF"/>
        <color rgb="FFF8696B"/>
      </colorScale>
    </cfRule>
  </conditionalFormatting>
  <conditionalFormatting sqref="Q25:Q49">
    <cfRule type="colorScale" priority="36">
      <colorScale>
        <cfvo type="min"/>
        <cfvo type="max"/>
        <color rgb="FFFCFCFF"/>
        <color rgb="FFF8696B"/>
      </colorScale>
    </cfRule>
  </conditionalFormatting>
  <conditionalFormatting sqref="Q55:AO55">
    <cfRule type="colorScale" priority="22">
      <colorScale>
        <cfvo type="min"/>
        <cfvo type="max"/>
        <color rgb="FFFCFCFF"/>
        <color rgb="FFF8696B"/>
      </colorScale>
    </cfRule>
  </conditionalFormatting>
  <conditionalFormatting sqref="Q56:AO56">
    <cfRule type="colorScale" priority="21">
      <colorScale>
        <cfvo type="min"/>
        <cfvo type="max"/>
        <color rgb="FFFCFCFF"/>
        <color rgb="FFF8696B"/>
      </colorScale>
    </cfRule>
  </conditionalFormatting>
  <conditionalFormatting sqref="Q57:AO57">
    <cfRule type="colorScale" priority="20">
      <colorScale>
        <cfvo type="min"/>
        <cfvo type="max"/>
        <color rgb="FFFCFCFF"/>
        <color rgb="FFF8696B"/>
      </colorScale>
    </cfRule>
  </conditionalFormatting>
  <conditionalFormatting sqref="Q58:AO58">
    <cfRule type="colorScale" priority="19">
      <colorScale>
        <cfvo type="min"/>
        <cfvo type="max"/>
        <color rgb="FFFCFCFF"/>
        <color rgb="FFF8696B"/>
      </colorScale>
    </cfRule>
  </conditionalFormatting>
  <conditionalFormatting sqref="Q59:AO59">
    <cfRule type="colorScale" priority="18">
      <colorScale>
        <cfvo type="min"/>
        <cfvo type="max"/>
        <color rgb="FFFCFCFF"/>
        <color rgb="FFF8696B"/>
      </colorScale>
    </cfRule>
  </conditionalFormatting>
  <conditionalFormatting sqref="Q60:AO60">
    <cfRule type="colorScale" priority="17">
      <colorScale>
        <cfvo type="min"/>
        <cfvo type="max"/>
        <color rgb="FFFCFCFF"/>
        <color rgb="FFF8696B"/>
      </colorScale>
    </cfRule>
  </conditionalFormatting>
  <conditionalFormatting sqref="Q61:AO61">
    <cfRule type="colorScale" priority="16">
      <colorScale>
        <cfvo type="min"/>
        <cfvo type="max"/>
        <color rgb="FFFCFCFF"/>
        <color rgb="FFF8696B"/>
      </colorScale>
    </cfRule>
  </conditionalFormatting>
  <conditionalFormatting sqref="Q62:AO62">
    <cfRule type="colorScale" priority="15">
      <colorScale>
        <cfvo type="min"/>
        <cfvo type="max"/>
        <color rgb="FFFCFCFF"/>
        <color rgb="FFF8696B"/>
      </colorScale>
    </cfRule>
  </conditionalFormatting>
  <conditionalFormatting sqref="Q63:AO63">
    <cfRule type="colorScale" priority="14">
      <colorScale>
        <cfvo type="min"/>
        <cfvo type="max"/>
        <color rgb="FFFCFCFF"/>
        <color rgb="FFF8696B"/>
      </colorScale>
    </cfRule>
  </conditionalFormatting>
  <conditionalFormatting sqref="Q64:AO64">
    <cfRule type="colorScale" priority="13">
      <colorScale>
        <cfvo type="min"/>
        <cfvo type="max"/>
        <color rgb="FFFCFCFF"/>
        <color rgb="FFF8696B"/>
      </colorScale>
    </cfRule>
  </conditionalFormatting>
  <conditionalFormatting sqref="Q65:AO65">
    <cfRule type="colorScale" priority="12">
      <colorScale>
        <cfvo type="min"/>
        <cfvo type="max"/>
        <color rgb="FFFCFCFF"/>
        <color rgb="FFF8696B"/>
      </colorScale>
    </cfRule>
  </conditionalFormatting>
  <conditionalFormatting sqref="Q66:AO66">
    <cfRule type="colorScale" priority="11">
      <colorScale>
        <cfvo type="min"/>
        <cfvo type="max"/>
        <color rgb="FFFCFCFF"/>
        <color rgb="FFF8696B"/>
      </colorScale>
    </cfRule>
  </conditionalFormatting>
  <conditionalFormatting sqref="Q67:AO67">
    <cfRule type="colorScale" priority="10">
      <colorScale>
        <cfvo type="min"/>
        <cfvo type="max"/>
        <color rgb="FFFCFCFF"/>
        <color rgb="FFF8696B"/>
      </colorScale>
    </cfRule>
  </conditionalFormatting>
  <conditionalFormatting sqref="Q68:AO68">
    <cfRule type="colorScale" priority="9">
      <colorScale>
        <cfvo type="min"/>
        <cfvo type="max"/>
        <color rgb="FFFCFCFF"/>
        <color rgb="FFF8696B"/>
      </colorScale>
    </cfRule>
  </conditionalFormatting>
  <conditionalFormatting sqref="Q69:AO69">
    <cfRule type="colorScale" priority="8">
      <colorScale>
        <cfvo type="min"/>
        <cfvo type="max"/>
        <color rgb="FFFCFCFF"/>
        <color rgb="FFF8696B"/>
      </colorScale>
    </cfRule>
  </conditionalFormatting>
  <conditionalFormatting sqref="Q70:AO70">
    <cfRule type="colorScale" priority="7">
      <colorScale>
        <cfvo type="min"/>
        <cfvo type="max"/>
        <color rgb="FFFCFCFF"/>
        <color rgb="FFF8696B"/>
      </colorScale>
    </cfRule>
  </conditionalFormatting>
  <conditionalFormatting sqref="Q71:AO71">
    <cfRule type="colorScale" priority="6">
      <colorScale>
        <cfvo type="min"/>
        <cfvo type="max"/>
        <color rgb="FFFCFCFF"/>
        <color rgb="FFF8696B"/>
      </colorScale>
    </cfRule>
  </conditionalFormatting>
  <conditionalFormatting sqref="Q72:AO72">
    <cfRule type="colorScale" priority="5">
      <colorScale>
        <cfvo type="min"/>
        <cfvo type="max"/>
        <color rgb="FFFCFCFF"/>
        <color rgb="FFF8696B"/>
      </colorScale>
    </cfRule>
  </conditionalFormatting>
  <conditionalFormatting sqref="R3:R20">
    <cfRule type="colorScale" priority="50">
      <colorScale>
        <cfvo type="min"/>
        <cfvo type="max"/>
        <color rgb="FFFCFCFF"/>
        <color rgb="FFF8696B"/>
      </colorScale>
    </cfRule>
  </conditionalFormatting>
  <conditionalFormatting sqref="R25:R49">
    <cfRule type="colorScale" priority="35">
      <colorScale>
        <cfvo type="min"/>
        <cfvo type="max"/>
        <color rgb="FFFCFCFF"/>
        <color rgb="FFF8696B"/>
      </colorScale>
    </cfRule>
  </conditionalFormatting>
  <conditionalFormatting sqref="S3:S20">
    <cfRule type="colorScale" priority="49">
      <colorScale>
        <cfvo type="min"/>
        <cfvo type="max"/>
        <color rgb="FFFCFCFF"/>
        <color rgb="FFF8696B"/>
      </colorScale>
    </cfRule>
  </conditionalFormatting>
  <conditionalFormatting sqref="S25:S49">
    <cfRule type="colorScale" priority="34">
      <colorScale>
        <cfvo type="min"/>
        <cfvo type="max"/>
        <color rgb="FFFCFCFF"/>
        <color rgb="FFF8696B"/>
      </colorScale>
    </cfRule>
  </conditionalFormatting>
  <conditionalFormatting sqref="T3:T20">
    <cfRule type="colorScale" priority="48">
      <colorScale>
        <cfvo type="min"/>
        <cfvo type="max"/>
        <color rgb="FFFCFCFF"/>
        <color rgb="FFF8696B"/>
      </colorScale>
    </cfRule>
  </conditionalFormatting>
  <conditionalFormatting sqref="T25:T49">
    <cfRule type="colorScale" priority="33">
      <colorScale>
        <cfvo type="min"/>
        <cfvo type="max"/>
        <color rgb="FFFCFCFF"/>
        <color rgb="FFF8696B"/>
      </colorScale>
    </cfRule>
  </conditionalFormatting>
  <conditionalFormatting sqref="U3:U20">
    <cfRule type="colorScale" priority="47">
      <colorScale>
        <cfvo type="min"/>
        <cfvo type="max"/>
        <color rgb="FFFCFCFF"/>
        <color rgb="FFF8696B"/>
      </colorScale>
    </cfRule>
  </conditionalFormatting>
  <conditionalFormatting sqref="U25:U49">
    <cfRule type="colorScale" priority="32">
      <colorScale>
        <cfvo type="min"/>
        <cfvo type="max"/>
        <color rgb="FFFCFCFF"/>
        <color rgb="FFF8696B"/>
      </colorScale>
    </cfRule>
  </conditionalFormatting>
  <conditionalFormatting sqref="V3:V20">
    <cfRule type="colorScale" priority="46">
      <colorScale>
        <cfvo type="min"/>
        <cfvo type="max"/>
        <color rgb="FFFCFCFF"/>
        <color rgb="FFF8696B"/>
      </colorScale>
    </cfRule>
  </conditionalFormatting>
  <conditionalFormatting sqref="V25:V49">
    <cfRule type="colorScale" priority="31">
      <colorScale>
        <cfvo type="min"/>
        <cfvo type="max"/>
        <color rgb="FFFCFCFF"/>
        <color rgb="FFF8696B"/>
      </colorScale>
    </cfRule>
  </conditionalFormatting>
  <conditionalFormatting sqref="W3:W20">
    <cfRule type="colorScale" priority="45">
      <colorScale>
        <cfvo type="min"/>
        <cfvo type="max"/>
        <color rgb="FFFCFCFF"/>
        <color rgb="FFF8696B"/>
      </colorScale>
    </cfRule>
  </conditionalFormatting>
  <conditionalFormatting sqref="W25:W49">
    <cfRule type="colorScale" priority="30">
      <colorScale>
        <cfvo type="min"/>
        <cfvo type="max"/>
        <color rgb="FFFCFCFF"/>
        <color rgb="FFF8696B"/>
      </colorScale>
    </cfRule>
  </conditionalFormatting>
  <conditionalFormatting sqref="X3:X20">
    <cfRule type="colorScale" priority="44">
      <colorScale>
        <cfvo type="min"/>
        <cfvo type="max"/>
        <color rgb="FFFCFCFF"/>
        <color rgb="FFF8696B"/>
      </colorScale>
    </cfRule>
  </conditionalFormatting>
  <conditionalFormatting sqref="X25:X49">
    <cfRule type="colorScale" priority="29">
      <colorScale>
        <cfvo type="min"/>
        <cfvo type="max"/>
        <color rgb="FFFCFCFF"/>
        <color rgb="FFF8696B"/>
      </colorScale>
    </cfRule>
  </conditionalFormatting>
  <conditionalFormatting sqref="Y3:Y20">
    <cfRule type="colorScale" priority="43">
      <colorScale>
        <cfvo type="min"/>
        <cfvo type="max"/>
        <color rgb="FFFCFCFF"/>
        <color rgb="FFF8696B"/>
      </colorScale>
    </cfRule>
  </conditionalFormatting>
  <conditionalFormatting sqref="Y25:Y49">
    <cfRule type="colorScale" priority="28">
      <colorScale>
        <cfvo type="min"/>
        <cfvo type="max"/>
        <color rgb="FFFCFCFF"/>
        <color rgb="FFF8696B"/>
      </colorScale>
    </cfRule>
  </conditionalFormatting>
  <conditionalFormatting sqref="Z3:Z20">
    <cfRule type="colorScale" priority="42">
      <colorScale>
        <cfvo type="min"/>
        <cfvo type="max"/>
        <color rgb="FFFCFCFF"/>
        <color rgb="FFF8696B"/>
      </colorScale>
    </cfRule>
  </conditionalFormatting>
  <conditionalFormatting sqref="Z25:Z49">
    <cfRule type="colorScale" priority="27">
      <colorScale>
        <cfvo type="min"/>
        <cfvo type="max"/>
        <color rgb="FFFCFCFF"/>
        <color rgb="FFF8696B"/>
      </colorScale>
    </cfRule>
  </conditionalFormatting>
  <conditionalFormatting sqref="AA3:AA20">
    <cfRule type="colorScale" priority="41">
      <colorScale>
        <cfvo type="min"/>
        <cfvo type="max"/>
        <color rgb="FFFCFCFF"/>
        <color rgb="FFF8696B"/>
      </colorScale>
    </cfRule>
  </conditionalFormatting>
  <conditionalFormatting sqref="AA25:AA49">
    <cfRule type="colorScale" priority="26">
      <colorScale>
        <cfvo type="min"/>
        <cfvo type="max"/>
        <color rgb="FFFCFCFF"/>
        <color rgb="FFF8696B"/>
      </colorScale>
    </cfRule>
  </conditionalFormatting>
  <conditionalFormatting sqref="AB3:AB20">
    <cfRule type="colorScale" priority="40">
      <colorScale>
        <cfvo type="min"/>
        <cfvo type="max"/>
        <color rgb="FFFCFCFF"/>
        <color rgb="FFF8696B"/>
      </colorScale>
    </cfRule>
  </conditionalFormatting>
  <conditionalFormatting sqref="AB25:AB49">
    <cfRule type="colorScale" priority="25">
      <colorScale>
        <cfvo type="min"/>
        <cfvo type="max"/>
        <color rgb="FFFCFCFF"/>
        <color rgb="FFF8696B"/>
      </colorScale>
    </cfRule>
  </conditionalFormatting>
  <conditionalFormatting sqref="AC3:AC20">
    <cfRule type="colorScale" priority="39">
      <colorScale>
        <cfvo type="min"/>
        <cfvo type="max"/>
        <color rgb="FFFCFCFF"/>
        <color rgb="FFF8696B"/>
      </colorScale>
    </cfRule>
  </conditionalFormatting>
  <conditionalFormatting sqref="AC25:AC49">
    <cfRule type="colorScale" priority="24">
      <colorScale>
        <cfvo type="min"/>
        <cfvo type="max"/>
        <color rgb="FFFCFCFF"/>
        <color rgb="FFF8696B"/>
      </colorScale>
    </cfRule>
  </conditionalFormatting>
  <conditionalFormatting sqref="AD3:AD20">
    <cfRule type="colorScale" priority="38">
      <colorScale>
        <cfvo type="min"/>
        <cfvo type="max"/>
        <color rgb="FFFCFCFF"/>
        <color rgb="FFF8696B"/>
      </colorScale>
    </cfRule>
  </conditionalFormatting>
  <conditionalFormatting sqref="AD25:AD49">
    <cfRule type="colorScale" priority="23">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85" zoomScaleNormal="85" workbookViewId="0">
      <pane ySplit="2" topLeftCell="A3" activePane="bottomLeft" state="frozen"/>
      <selection pane="bottomLeft" activeCell="B26" sqref="B26"/>
    </sheetView>
  </sheetViews>
  <sheetFormatPr defaultRowHeight="14.5" x14ac:dyDescent="0.35"/>
  <cols>
    <col min="1" max="1" width="70.7265625" customWidth="1"/>
    <col min="2" max="2" width="47.81640625" customWidth="1"/>
    <col min="3" max="3" width="18.26953125" customWidth="1"/>
    <col min="4" max="4" width="18.453125" bestFit="1" customWidth="1"/>
    <col min="5" max="5" width="5.453125" bestFit="1" customWidth="1"/>
    <col min="6" max="6" width="7.54296875" bestFit="1" customWidth="1"/>
    <col min="7" max="7" width="23.1796875" bestFit="1" customWidth="1"/>
    <col min="8" max="8" width="23.81640625" bestFit="1" customWidth="1"/>
    <col min="9" max="9" width="30.26953125" bestFit="1" customWidth="1"/>
    <col min="10" max="10" width="31.1796875" bestFit="1" customWidth="1"/>
    <col min="12" max="12" width="72.1796875" bestFit="1" customWidth="1"/>
    <col min="13" max="13" width="20.7265625" bestFit="1" customWidth="1"/>
    <col min="14" max="14" width="7.54296875" bestFit="1" customWidth="1"/>
    <col min="16" max="17" width="8.81640625" customWidth="1"/>
  </cols>
  <sheetData>
    <row r="1" spans="1:14" ht="61.15" customHeight="1" x14ac:dyDescent="0.35">
      <c r="A1" s="79" t="s">
        <v>337</v>
      </c>
      <c r="B1" s="79"/>
      <c r="C1" s="79"/>
      <c r="D1" s="79"/>
      <c r="E1" s="79"/>
      <c r="F1" s="79"/>
      <c r="G1" s="79"/>
      <c r="H1" s="79"/>
      <c r="I1" s="79"/>
      <c r="J1" s="79"/>
      <c r="L1" s="101" t="s">
        <v>338</v>
      </c>
      <c r="M1" s="102"/>
      <c r="N1" s="103"/>
    </row>
    <row r="2" spans="1:14" x14ac:dyDescent="0.35">
      <c r="A2" s="3" t="s">
        <v>238</v>
      </c>
      <c r="B2" s="3" t="s">
        <v>239</v>
      </c>
      <c r="C2" s="3" t="s">
        <v>240</v>
      </c>
      <c r="D2" s="3" t="s">
        <v>241</v>
      </c>
      <c r="E2" s="3" t="s">
        <v>242</v>
      </c>
      <c r="F2" s="3" t="s">
        <v>243</v>
      </c>
      <c r="G2" s="4" t="s">
        <v>244</v>
      </c>
      <c r="H2" s="4" t="s">
        <v>245</v>
      </c>
      <c r="I2" s="3" t="s">
        <v>246</v>
      </c>
      <c r="J2" s="3" t="s">
        <v>247</v>
      </c>
      <c r="L2" s="8" t="s">
        <v>238</v>
      </c>
      <c r="M2" s="8" t="s">
        <v>248</v>
      </c>
      <c r="N2" s="8" t="s">
        <v>243</v>
      </c>
    </row>
    <row r="3" spans="1:14" x14ac:dyDescent="0.35">
      <c r="A3" s="96" t="s">
        <v>267</v>
      </c>
      <c r="B3" s="30" t="s">
        <v>72</v>
      </c>
      <c r="C3" s="10">
        <v>1</v>
      </c>
      <c r="D3" s="11">
        <f>C3/$E$3</f>
        <v>0.5</v>
      </c>
      <c r="E3" s="86">
        <v>2</v>
      </c>
      <c r="F3" s="87">
        <f>E3/SUM($E$3:$E$15)</f>
        <v>9.5238095238095233E-2</v>
      </c>
      <c r="G3" s="104">
        <v>6509</v>
      </c>
      <c r="H3" s="88">
        <f>F3*G3</f>
        <v>619.90476190476193</v>
      </c>
      <c r="I3" s="89">
        <v>132</v>
      </c>
      <c r="J3" s="89">
        <f>F3*I3</f>
        <v>12.571428571428571</v>
      </c>
      <c r="L3" s="9" t="s">
        <v>264</v>
      </c>
      <c r="M3" s="10">
        <v>8</v>
      </c>
      <c r="N3" s="11">
        <v>0.38095238095238093</v>
      </c>
    </row>
    <row r="4" spans="1:14" x14ac:dyDescent="0.35">
      <c r="A4" s="96"/>
      <c r="B4" s="30" t="s">
        <v>73</v>
      </c>
      <c r="C4" s="10">
        <v>1</v>
      </c>
      <c r="D4" s="11">
        <f>C4/$E$3</f>
        <v>0.5</v>
      </c>
      <c r="E4" s="86"/>
      <c r="F4" s="87"/>
      <c r="G4" s="104"/>
      <c r="H4" s="88"/>
      <c r="I4" s="89"/>
      <c r="J4" s="89"/>
      <c r="L4" s="9" t="s">
        <v>269</v>
      </c>
      <c r="M4" s="10">
        <v>3</v>
      </c>
      <c r="N4" s="11">
        <v>0.14285714285714285</v>
      </c>
    </row>
    <row r="5" spans="1:14" x14ac:dyDescent="0.35">
      <c r="A5" s="97" t="s">
        <v>269</v>
      </c>
      <c r="B5" s="31" t="s">
        <v>64</v>
      </c>
      <c r="C5" s="32">
        <v>2</v>
      </c>
      <c r="D5" s="33">
        <f>C5/$E$5</f>
        <v>0.66666666666666663</v>
      </c>
      <c r="E5" s="98">
        <v>3</v>
      </c>
      <c r="F5" s="99">
        <f t="shared" ref="F5:F15" si="0">E5/SUM($E$3:$E$15)</f>
        <v>0.14285714285714285</v>
      </c>
      <c r="G5" s="106">
        <v>51192.17</v>
      </c>
      <c r="H5" s="100">
        <f t="shared" ref="H5:H15" si="1">F5*G5</f>
        <v>7313.1671428571426</v>
      </c>
      <c r="I5" s="105">
        <v>256.5</v>
      </c>
      <c r="J5" s="105">
        <f t="shared" ref="J5:J15" si="2">F5*I5</f>
        <v>36.642857142857139</v>
      </c>
      <c r="L5" s="9" t="s">
        <v>267</v>
      </c>
      <c r="M5" s="10">
        <v>2</v>
      </c>
      <c r="N5" s="11">
        <v>9.5238095238095233E-2</v>
      </c>
    </row>
    <row r="6" spans="1:14" x14ac:dyDescent="0.35">
      <c r="A6" s="97"/>
      <c r="B6" s="31" t="s">
        <v>65</v>
      </c>
      <c r="C6" s="32">
        <v>1</v>
      </c>
      <c r="D6" s="33">
        <f>C6/$E$5</f>
        <v>0.33333333333333331</v>
      </c>
      <c r="E6" s="98"/>
      <c r="F6" s="99"/>
      <c r="G6" s="106"/>
      <c r="H6" s="100"/>
      <c r="I6" s="105"/>
      <c r="J6" s="105"/>
      <c r="L6" s="9" t="s">
        <v>268</v>
      </c>
      <c r="M6" s="10">
        <v>2</v>
      </c>
      <c r="N6" s="11">
        <v>9.5238095238095233E-2</v>
      </c>
    </row>
    <row r="7" spans="1:14" x14ac:dyDescent="0.35">
      <c r="A7" s="30" t="s">
        <v>271</v>
      </c>
      <c r="B7" s="30" t="s">
        <v>93</v>
      </c>
      <c r="C7" s="10">
        <v>1</v>
      </c>
      <c r="D7" s="11">
        <f>C7/$E$7</f>
        <v>1</v>
      </c>
      <c r="E7" s="10">
        <v>1</v>
      </c>
      <c r="F7" s="11">
        <f t="shared" si="0"/>
        <v>4.7619047619047616E-2</v>
      </c>
      <c r="G7" s="36"/>
      <c r="H7" s="12">
        <f t="shared" si="1"/>
        <v>0</v>
      </c>
      <c r="I7" s="13">
        <v>8</v>
      </c>
      <c r="J7" s="13">
        <f t="shared" si="2"/>
        <v>0.38095238095238093</v>
      </c>
      <c r="L7" s="9" t="s">
        <v>271</v>
      </c>
      <c r="M7" s="10">
        <v>1</v>
      </c>
      <c r="N7" s="11">
        <v>4.7619047619047616E-2</v>
      </c>
    </row>
    <row r="8" spans="1:14" x14ac:dyDescent="0.35">
      <c r="A8" s="97" t="s">
        <v>264</v>
      </c>
      <c r="B8" s="31" t="s">
        <v>29</v>
      </c>
      <c r="C8" s="32">
        <v>2</v>
      </c>
      <c r="D8" s="33">
        <f>C8/$E$8</f>
        <v>0.25</v>
      </c>
      <c r="E8" s="98">
        <v>8</v>
      </c>
      <c r="F8" s="99">
        <f t="shared" si="0"/>
        <v>0.38095238095238093</v>
      </c>
      <c r="G8" s="106">
        <v>1842.32</v>
      </c>
      <c r="H8" s="100">
        <f t="shared" si="1"/>
        <v>701.83619047619038</v>
      </c>
      <c r="I8" s="105">
        <v>8.5714285714285712</v>
      </c>
      <c r="J8" s="105">
        <f t="shared" si="2"/>
        <v>3.2653061224489792</v>
      </c>
      <c r="L8" s="9" t="s">
        <v>274</v>
      </c>
      <c r="M8" s="10">
        <v>1</v>
      </c>
      <c r="N8" s="11">
        <v>4.7619047619047616E-2</v>
      </c>
    </row>
    <row r="9" spans="1:14" x14ac:dyDescent="0.35">
      <c r="A9" s="97"/>
      <c r="B9" s="31" t="s">
        <v>30</v>
      </c>
      <c r="C9" s="32">
        <v>6</v>
      </c>
      <c r="D9" s="33">
        <f>C9/$E$8</f>
        <v>0.75</v>
      </c>
      <c r="E9" s="98"/>
      <c r="F9" s="99"/>
      <c r="G9" s="106"/>
      <c r="H9" s="100"/>
      <c r="I9" s="105"/>
      <c r="J9" s="105"/>
      <c r="L9" s="9" t="s">
        <v>266</v>
      </c>
      <c r="M9" s="10">
        <v>1</v>
      </c>
      <c r="N9" s="11">
        <v>4.7619047619047616E-2</v>
      </c>
    </row>
    <row r="10" spans="1:14" x14ac:dyDescent="0.35">
      <c r="A10" s="30" t="s">
        <v>274</v>
      </c>
      <c r="B10" s="30" t="s">
        <v>81</v>
      </c>
      <c r="C10" s="10">
        <v>1</v>
      </c>
      <c r="D10" s="11">
        <f>C10/$E$10</f>
        <v>1</v>
      </c>
      <c r="E10" s="10">
        <v>1</v>
      </c>
      <c r="F10" s="11">
        <f t="shared" si="0"/>
        <v>4.7619047619047616E-2</v>
      </c>
      <c r="G10" s="36"/>
      <c r="H10" s="12">
        <f t="shared" si="1"/>
        <v>0</v>
      </c>
      <c r="I10" s="13">
        <v>167</v>
      </c>
      <c r="J10" s="13">
        <f t="shared" si="2"/>
        <v>7.9523809523809517</v>
      </c>
      <c r="L10" s="9" t="s">
        <v>272</v>
      </c>
      <c r="M10" s="10">
        <v>1</v>
      </c>
      <c r="N10" s="11">
        <v>4.7619047619047616E-2</v>
      </c>
    </row>
    <row r="11" spans="1:14" x14ac:dyDescent="0.35">
      <c r="A11" s="31" t="s">
        <v>266</v>
      </c>
      <c r="B11" s="31" t="s">
        <v>33</v>
      </c>
      <c r="C11" s="32">
        <v>1</v>
      </c>
      <c r="D11" s="33">
        <f>C11/$E$11</f>
        <v>1</v>
      </c>
      <c r="E11" s="32">
        <v>1</v>
      </c>
      <c r="F11" s="33">
        <f t="shared" si="0"/>
        <v>4.7619047619047616E-2</v>
      </c>
      <c r="G11" s="37">
        <v>2750</v>
      </c>
      <c r="H11" s="34">
        <f t="shared" si="1"/>
        <v>130.95238095238093</v>
      </c>
      <c r="I11" s="13" t="s">
        <v>295</v>
      </c>
      <c r="J11" s="13" t="s">
        <v>295</v>
      </c>
      <c r="L11" s="9" t="s">
        <v>275</v>
      </c>
      <c r="M11" s="10">
        <v>1</v>
      </c>
      <c r="N11" s="11">
        <v>4.7619047619047616E-2</v>
      </c>
    </row>
    <row r="12" spans="1:14" x14ac:dyDescent="0.35">
      <c r="A12" s="30" t="s">
        <v>268</v>
      </c>
      <c r="B12" s="30" t="s">
        <v>40</v>
      </c>
      <c r="C12" s="10">
        <v>2</v>
      </c>
      <c r="D12" s="11">
        <f>C12/$E$12</f>
        <v>1</v>
      </c>
      <c r="E12" s="10">
        <v>2</v>
      </c>
      <c r="F12" s="11">
        <f t="shared" si="0"/>
        <v>9.5238095238095233E-2</v>
      </c>
      <c r="G12" s="38">
        <v>8411</v>
      </c>
      <c r="H12" s="12">
        <f t="shared" si="1"/>
        <v>801.04761904761904</v>
      </c>
      <c r="I12" s="13">
        <v>156</v>
      </c>
      <c r="J12" s="13">
        <f t="shared" si="2"/>
        <v>14.857142857142856</v>
      </c>
      <c r="L12" s="9" t="s">
        <v>280</v>
      </c>
      <c r="M12" s="10">
        <v>1</v>
      </c>
      <c r="N12" s="11">
        <v>4.7619047619047616E-2</v>
      </c>
    </row>
    <row r="13" spans="1:14" x14ac:dyDescent="0.35">
      <c r="A13" s="31" t="s">
        <v>272</v>
      </c>
      <c r="B13" s="31" t="s">
        <v>68</v>
      </c>
      <c r="C13" s="32">
        <v>1</v>
      </c>
      <c r="D13" s="33">
        <f>C13/$E$13</f>
        <v>1</v>
      </c>
      <c r="E13" s="32">
        <v>1</v>
      </c>
      <c r="F13" s="33">
        <f t="shared" si="0"/>
        <v>4.7619047619047616E-2</v>
      </c>
      <c r="G13" s="39">
        <v>0</v>
      </c>
      <c r="H13" s="34">
        <f t="shared" si="1"/>
        <v>0</v>
      </c>
      <c r="I13" s="35">
        <v>5</v>
      </c>
      <c r="J13" s="35">
        <f t="shared" si="2"/>
        <v>0.23809523809523808</v>
      </c>
    </row>
    <row r="14" spans="1:14" ht="29" x14ac:dyDescent="0.35">
      <c r="A14" s="30" t="s">
        <v>275</v>
      </c>
      <c r="B14" s="30" t="s">
        <v>75</v>
      </c>
      <c r="C14" s="10">
        <v>1</v>
      </c>
      <c r="D14" s="11">
        <f>C14/$E$14</f>
        <v>1</v>
      </c>
      <c r="E14" s="10">
        <v>1</v>
      </c>
      <c r="F14" s="11">
        <f t="shared" si="0"/>
        <v>4.7619047619047616E-2</v>
      </c>
      <c r="G14" s="36">
        <v>1050</v>
      </c>
      <c r="H14" s="12">
        <f t="shared" si="1"/>
        <v>50</v>
      </c>
      <c r="I14" s="13" t="s">
        <v>295</v>
      </c>
      <c r="J14" s="13" t="s">
        <v>295</v>
      </c>
      <c r="L14" s="40" t="s">
        <v>339</v>
      </c>
      <c r="M14" s="8" t="s">
        <v>285</v>
      </c>
    </row>
    <row r="15" spans="1:14" x14ac:dyDescent="0.35">
      <c r="A15" s="31" t="s">
        <v>280</v>
      </c>
      <c r="B15" s="31" t="s">
        <v>54</v>
      </c>
      <c r="C15" s="32">
        <v>1</v>
      </c>
      <c r="D15" s="33">
        <f>C15/$E$15</f>
        <v>1</v>
      </c>
      <c r="E15" s="32">
        <v>1</v>
      </c>
      <c r="F15" s="33">
        <f t="shared" si="0"/>
        <v>4.7619047619047616E-2</v>
      </c>
      <c r="G15" s="37">
        <v>0</v>
      </c>
      <c r="H15" s="34">
        <f t="shared" si="1"/>
        <v>0</v>
      </c>
      <c r="I15" s="35">
        <v>1</v>
      </c>
      <c r="J15" s="35">
        <f t="shared" si="2"/>
        <v>4.7619047619047616E-2</v>
      </c>
      <c r="L15" s="9" t="s">
        <v>286</v>
      </c>
      <c r="M15" s="11">
        <v>0.5</v>
      </c>
    </row>
    <row r="16" spans="1:14" x14ac:dyDescent="0.35">
      <c r="L16" s="9" t="s">
        <v>287</v>
      </c>
      <c r="M16" s="11">
        <v>0.375</v>
      </c>
    </row>
    <row r="17" spans="12:13" x14ac:dyDescent="0.35">
      <c r="L17" s="9" t="s">
        <v>292</v>
      </c>
      <c r="M17" s="11">
        <v>0.125</v>
      </c>
    </row>
    <row r="18" spans="12:13" x14ac:dyDescent="0.35">
      <c r="L18" s="9" t="s">
        <v>288</v>
      </c>
      <c r="M18" s="11">
        <v>0</v>
      </c>
    </row>
    <row r="19" spans="12:13" x14ac:dyDescent="0.35">
      <c r="L19" s="9" t="s">
        <v>289</v>
      </c>
      <c r="M19" s="11">
        <v>0</v>
      </c>
    </row>
    <row r="20" spans="12:13" x14ac:dyDescent="0.35">
      <c r="L20" s="9" t="s">
        <v>290</v>
      </c>
      <c r="M20" s="11">
        <v>0</v>
      </c>
    </row>
    <row r="21" spans="12:13" x14ac:dyDescent="0.35">
      <c r="L21" s="9" t="s">
        <v>291</v>
      </c>
      <c r="M21" s="11">
        <v>0</v>
      </c>
    </row>
    <row r="22" spans="12:13" x14ac:dyDescent="0.35">
      <c r="L22" s="9" t="s">
        <v>293</v>
      </c>
      <c r="M22" s="11">
        <v>0</v>
      </c>
    </row>
    <row r="23" spans="12:13" x14ac:dyDescent="0.35">
      <c r="L23" s="9" t="s">
        <v>294</v>
      </c>
      <c r="M23" s="11">
        <v>0</v>
      </c>
    </row>
    <row r="25" spans="12:13" x14ac:dyDescent="0.35">
      <c r="L25" s="24"/>
    </row>
    <row r="26" spans="12:13" x14ac:dyDescent="0.35">
      <c r="L26" s="24"/>
    </row>
    <row r="27" spans="12:13" x14ac:dyDescent="0.35">
      <c r="L27" s="24"/>
    </row>
    <row r="28" spans="12:13" x14ac:dyDescent="0.35">
      <c r="L28" s="24"/>
    </row>
    <row r="29" spans="12:13" x14ac:dyDescent="0.35">
      <c r="L29" s="24"/>
    </row>
    <row r="30" spans="12:13" x14ac:dyDescent="0.35">
      <c r="L30" s="24"/>
    </row>
    <row r="31" spans="12:13" x14ac:dyDescent="0.35">
      <c r="L31" s="24"/>
    </row>
    <row r="32" spans="12:13" x14ac:dyDescent="0.35">
      <c r="L32" s="24"/>
    </row>
  </sheetData>
  <mergeCells count="23">
    <mergeCell ref="J5:J6"/>
    <mergeCell ref="A8:A9"/>
    <mergeCell ref="E8:E9"/>
    <mergeCell ref="F8:F9"/>
    <mergeCell ref="G8:G9"/>
    <mergeCell ref="H8:H9"/>
    <mergeCell ref="I8:I9"/>
    <mergeCell ref="J8:J9"/>
    <mergeCell ref="A5:A6"/>
    <mergeCell ref="E5:E6"/>
    <mergeCell ref="F5:F6"/>
    <mergeCell ref="G5:G6"/>
    <mergeCell ref="H5:H6"/>
    <mergeCell ref="I5:I6"/>
    <mergeCell ref="A1:J1"/>
    <mergeCell ref="L1:N1"/>
    <mergeCell ref="A3:A4"/>
    <mergeCell ref="E3:E4"/>
    <mergeCell ref="F3:F4"/>
    <mergeCell ref="G3:G4"/>
    <mergeCell ref="H3:H4"/>
    <mergeCell ref="I3:I4"/>
    <mergeCell ref="J3:J4"/>
  </mergeCells>
  <conditionalFormatting sqref="D3:D15">
    <cfRule type="colorScale" priority="8">
      <colorScale>
        <cfvo type="min"/>
        <cfvo type="max"/>
        <color rgb="FFFCFCFF"/>
        <color rgb="FFF8696B"/>
      </colorScale>
    </cfRule>
  </conditionalFormatting>
  <conditionalFormatting sqref="F3:F15">
    <cfRule type="colorScale" priority="7">
      <colorScale>
        <cfvo type="min"/>
        <cfvo type="max"/>
        <color rgb="FFFCFCFF"/>
        <color rgb="FFF8696B"/>
      </colorScale>
    </cfRule>
  </conditionalFormatting>
  <conditionalFormatting sqref="G3:G15">
    <cfRule type="colorScale" priority="3">
      <colorScale>
        <cfvo type="min"/>
        <cfvo type="max"/>
        <color rgb="FFFCFCFF"/>
        <color rgb="FFF8696B"/>
      </colorScale>
    </cfRule>
  </conditionalFormatting>
  <conditionalFormatting sqref="G2:H2">
    <cfRule type="colorScale" priority="9">
      <colorScale>
        <cfvo type="min"/>
        <cfvo type="max"/>
        <color rgb="FFFCFCFF"/>
        <color rgb="FFF8696B"/>
      </colorScale>
    </cfRule>
  </conditionalFormatting>
  <conditionalFormatting sqref="H3:H15">
    <cfRule type="colorScale" priority="6">
      <colorScale>
        <cfvo type="min"/>
        <cfvo type="max"/>
        <color rgb="FFFCFCFF"/>
        <color rgb="FFF8696B"/>
      </colorScale>
    </cfRule>
  </conditionalFormatting>
  <conditionalFormatting sqref="I3:I15">
    <cfRule type="colorScale" priority="2">
      <colorScale>
        <cfvo type="min"/>
        <cfvo type="max"/>
        <color rgb="FFFCFCFF"/>
        <color rgb="FFF8696B"/>
      </colorScale>
    </cfRule>
  </conditionalFormatting>
  <conditionalFormatting sqref="J3:J15">
    <cfRule type="colorScale" priority="5">
      <colorScale>
        <cfvo type="min"/>
        <cfvo type="max"/>
        <color rgb="FFFCFCFF"/>
        <color rgb="FFF8696B"/>
      </colorScale>
    </cfRule>
  </conditionalFormatting>
  <conditionalFormatting sqref="M15:M23">
    <cfRule type="colorScale" priority="1">
      <colorScale>
        <cfvo type="min"/>
        <cfvo type="max"/>
        <color rgb="FFFCFCFF"/>
        <color rgb="FFF8696B"/>
      </colorScale>
    </cfRule>
  </conditionalFormatting>
  <conditionalFormatting sqref="N3:N12">
    <cfRule type="colorScale" priority="4">
      <colorScale>
        <cfvo type="min"/>
        <cfvo type="max"/>
        <color rgb="FFFCFCFF"/>
        <color rgb="FFF8696B"/>
      </colorScale>
    </cfRule>
  </conditionalFormatting>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35"/>
  <sheetViews>
    <sheetView topLeftCell="D1" workbookViewId="0">
      <pane ySplit="2" topLeftCell="A3" activePane="bottomLeft" state="frozen"/>
      <selection pane="bottomLeft" activeCell="J21" sqref="J21"/>
    </sheetView>
  </sheetViews>
  <sheetFormatPr defaultRowHeight="14.5" x14ac:dyDescent="0.35"/>
  <cols>
    <col min="1" max="1" width="57.453125" bestFit="1" customWidth="1"/>
    <col min="2" max="2" width="61.81640625" bestFit="1" customWidth="1"/>
    <col min="3" max="3" width="26.26953125" bestFit="1" customWidth="1"/>
    <col min="4" max="4" width="17.54296875" style="44" bestFit="1" customWidth="1"/>
    <col min="5" max="5" width="19.81640625" bestFit="1" customWidth="1"/>
    <col min="6" max="6" width="16.1796875" style="44" bestFit="1" customWidth="1"/>
    <col min="7" max="7" width="19.453125" style="29" bestFit="1" customWidth="1"/>
    <col min="8" max="8" width="20.26953125" bestFit="1" customWidth="1"/>
    <col min="10" max="10" width="57.453125" bestFit="1" customWidth="1"/>
    <col min="11" max="11" width="6.1796875" bestFit="1" customWidth="1"/>
    <col min="12" max="12" width="6" bestFit="1" customWidth="1"/>
    <col min="13" max="13" width="19.453125" bestFit="1" customWidth="1"/>
    <col min="14" max="14" width="20.26953125" bestFit="1" customWidth="1"/>
    <col min="16" max="16" width="59.54296875" bestFit="1" customWidth="1"/>
    <col min="17" max="17" width="8.26953125" bestFit="1" customWidth="1"/>
    <col min="18" max="18" width="13.453125" bestFit="1" customWidth="1"/>
    <col min="19" max="19" width="24" bestFit="1" customWidth="1"/>
    <col min="20" max="20" width="11.81640625" bestFit="1" customWidth="1"/>
    <col min="21" max="21" width="9.7265625" bestFit="1" customWidth="1"/>
    <col min="22" max="22" width="9.54296875" bestFit="1" customWidth="1"/>
    <col min="23" max="23" width="12" bestFit="1" customWidth="1"/>
    <col min="24" max="24" width="18.1796875" bestFit="1" customWidth="1"/>
    <col min="25" max="25" width="14.81640625" bestFit="1" customWidth="1"/>
    <col min="26" max="26" width="7" bestFit="1" customWidth="1"/>
    <col min="27" max="27" width="9.26953125" bestFit="1" customWidth="1"/>
    <col min="28" max="28" width="22.54296875" bestFit="1" customWidth="1"/>
    <col min="29" max="29" width="45.7265625" bestFit="1" customWidth="1"/>
    <col min="30" max="30" width="7.26953125" bestFit="1" customWidth="1"/>
    <col min="31" max="31" width="10.7265625" bestFit="1" customWidth="1"/>
  </cols>
  <sheetData>
    <row r="1" spans="1:31" ht="61.9" customHeight="1" x14ac:dyDescent="0.35">
      <c r="A1" s="79" t="s">
        <v>340</v>
      </c>
      <c r="B1" s="79"/>
      <c r="C1" s="79"/>
      <c r="D1" s="79"/>
      <c r="E1" s="79"/>
      <c r="F1" s="79"/>
      <c r="G1" s="79"/>
      <c r="H1" s="79"/>
      <c r="J1" s="79" t="s">
        <v>341</v>
      </c>
      <c r="K1" s="79"/>
      <c r="L1" s="79"/>
      <c r="P1" s="79" t="s">
        <v>342</v>
      </c>
      <c r="Q1" s="79"/>
      <c r="R1" s="79"/>
      <c r="S1" s="79"/>
      <c r="T1" s="79"/>
      <c r="U1" s="79"/>
      <c r="V1" s="79"/>
      <c r="W1" s="79"/>
      <c r="X1" s="79"/>
      <c r="Y1" s="79"/>
      <c r="Z1" s="79"/>
      <c r="AA1" s="79"/>
      <c r="AB1" s="79"/>
      <c r="AC1" s="79"/>
      <c r="AD1" s="79"/>
      <c r="AE1" s="79"/>
    </row>
    <row r="2" spans="1:31" x14ac:dyDescent="0.35">
      <c r="A2" s="8" t="s">
        <v>238</v>
      </c>
      <c r="B2" s="8" t="s">
        <v>343</v>
      </c>
      <c r="C2" s="8" t="s">
        <v>299</v>
      </c>
      <c r="D2" s="41" t="s">
        <v>241</v>
      </c>
      <c r="E2" s="8" t="s">
        <v>300</v>
      </c>
      <c r="F2" s="41" t="s">
        <v>301</v>
      </c>
      <c r="G2" s="4" t="s">
        <v>302</v>
      </c>
      <c r="H2" s="4" t="s">
        <v>303</v>
      </c>
      <c r="J2" s="8" t="s">
        <v>238</v>
      </c>
      <c r="K2" s="8" t="s">
        <v>248</v>
      </c>
      <c r="L2" s="8" t="s">
        <v>304</v>
      </c>
      <c r="P2" s="57" t="s">
        <v>336</v>
      </c>
      <c r="Q2" s="8" t="s">
        <v>317</v>
      </c>
      <c r="R2" s="8" t="s">
        <v>321</v>
      </c>
      <c r="S2" s="8" t="s">
        <v>324</v>
      </c>
      <c r="T2" s="8" t="s">
        <v>316</v>
      </c>
      <c r="U2" s="8" t="s">
        <v>315</v>
      </c>
      <c r="V2" s="8" t="s">
        <v>322</v>
      </c>
      <c r="W2" s="8" t="s">
        <v>327</v>
      </c>
      <c r="X2" s="8" t="s">
        <v>330</v>
      </c>
      <c r="Y2" s="8" t="s">
        <v>318</v>
      </c>
      <c r="Z2" s="8" t="s">
        <v>328</v>
      </c>
      <c r="AA2" s="8" t="s">
        <v>325</v>
      </c>
      <c r="AB2" s="8" t="s">
        <v>323</v>
      </c>
      <c r="AC2" s="8" t="s">
        <v>320</v>
      </c>
      <c r="AD2" s="8" t="s">
        <v>313</v>
      </c>
      <c r="AE2" s="8" t="s">
        <v>283</v>
      </c>
    </row>
    <row r="3" spans="1:31" x14ac:dyDescent="0.35">
      <c r="A3" s="96" t="s">
        <v>265</v>
      </c>
      <c r="B3" s="30" t="s">
        <v>194</v>
      </c>
      <c r="C3" s="10">
        <v>1</v>
      </c>
      <c r="D3" s="11">
        <f>C3/$E$3</f>
        <v>0.5</v>
      </c>
      <c r="E3" s="86">
        <v>2</v>
      </c>
      <c r="F3" s="87">
        <f>E3/SUM($E$3:$E$28)</f>
        <v>3.6363636363636362E-2</v>
      </c>
      <c r="G3" s="88">
        <v>7640</v>
      </c>
      <c r="H3" s="107">
        <f>F3*G3</f>
        <v>277.81818181818181</v>
      </c>
      <c r="J3" s="9" t="s">
        <v>264</v>
      </c>
      <c r="K3" s="10">
        <v>13</v>
      </c>
      <c r="L3" s="11">
        <v>0.23636363636363636</v>
      </c>
      <c r="M3" s="24"/>
      <c r="P3" s="52" t="s">
        <v>265</v>
      </c>
      <c r="Q3" s="11">
        <v>0</v>
      </c>
      <c r="R3" s="11">
        <v>0.5</v>
      </c>
      <c r="S3" s="11">
        <v>0</v>
      </c>
      <c r="T3" s="11">
        <v>0</v>
      </c>
      <c r="U3" s="11">
        <v>0</v>
      </c>
      <c r="V3" s="11">
        <v>0</v>
      </c>
      <c r="W3" s="11">
        <v>0</v>
      </c>
      <c r="X3" s="11">
        <v>0</v>
      </c>
      <c r="Y3" s="11">
        <v>0</v>
      </c>
      <c r="Z3" s="11">
        <v>0</v>
      </c>
      <c r="AA3" s="11">
        <v>0.5</v>
      </c>
      <c r="AB3" s="11">
        <v>0</v>
      </c>
      <c r="AC3" s="11">
        <v>0</v>
      </c>
      <c r="AD3" s="11">
        <v>0</v>
      </c>
      <c r="AE3" s="41">
        <v>1</v>
      </c>
    </row>
    <row r="4" spans="1:31" x14ac:dyDescent="0.35">
      <c r="A4" s="96"/>
      <c r="B4" s="30" t="s">
        <v>198</v>
      </c>
      <c r="C4" s="10">
        <v>1</v>
      </c>
      <c r="D4" s="11">
        <f>C4/$E$3</f>
        <v>0.5</v>
      </c>
      <c r="E4" s="86"/>
      <c r="F4" s="87"/>
      <c r="G4" s="88"/>
      <c r="H4" s="107"/>
      <c r="J4" s="9" t="s">
        <v>269</v>
      </c>
      <c r="K4" s="10">
        <v>10</v>
      </c>
      <c r="L4" s="11">
        <v>0.18181818181818182</v>
      </c>
      <c r="M4" s="24"/>
      <c r="P4" s="52" t="s">
        <v>267</v>
      </c>
      <c r="Q4" s="11">
        <v>0</v>
      </c>
      <c r="R4" s="11">
        <v>0</v>
      </c>
      <c r="S4" s="11">
        <v>0</v>
      </c>
      <c r="T4" s="11">
        <v>0</v>
      </c>
      <c r="U4" s="11">
        <v>0</v>
      </c>
      <c r="V4" s="11">
        <v>0</v>
      </c>
      <c r="W4" s="11">
        <v>0.33333333333333331</v>
      </c>
      <c r="X4" s="11">
        <v>0.33333333333333331</v>
      </c>
      <c r="Y4" s="11">
        <v>0</v>
      </c>
      <c r="Z4" s="11">
        <v>0</v>
      </c>
      <c r="AA4" s="11">
        <v>0</v>
      </c>
      <c r="AB4" s="11">
        <v>0</v>
      </c>
      <c r="AC4" s="11">
        <v>0</v>
      </c>
      <c r="AD4" s="11">
        <v>0.33333333333333331</v>
      </c>
      <c r="AE4" s="41">
        <v>1</v>
      </c>
    </row>
    <row r="5" spans="1:31" x14ac:dyDescent="0.35">
      <c r="A5" s="31" t="s">
        <v>267</v>
      </c>
      <c r="B5" s="31" t="s">
        <v>73</v>
      </c>
      <c r="C5" s="32">
        <v>3</v>
      </c>
      <c r="D5" s="33">
        <f>C5/E5</f>
        <v>1</v>
      </c>
      <c r="E5" s="32">
        <v>3</v>
      </c>
      <c r="F5" s="33">
        <f>E5/SUM($E$3:$E$28)</f>
        <v>5.4545454545454543E-2</v>
      </c>
      <c r="G5" s="34">
        <v>52120</v>
      </c>
      <c r="H5" s="47">
        <f>F5*G5</f>
        <v>2842.909090909091</v>
      </c>
      <c r="J5" s="9" t="s">
        <v>273</v>
      </c>
      <c r="K5" s="10">
        <v>5</v>
      </c>
      <c r="L5" s="11">
        <v>9.0909090909090912E-2</v>
      </c>
      <c r="M5" s="24"/>
      <c r="P5" s="52" t="s">
        <v>306</v>
      </c>
      <c r="Q5" s="11">
        <v>0</v>
      </c>
      <c r="R5" s="11">
        <v>0.5</v>
      </c>
      <c r="S5" s="11">
        <v>0</v>
      </c>
      <c r="T5" s="11">
        <v>0</v>
      </c>
      <c r="U5" s="11">
        <v>0</v>
      </c>
      <c r="V5" s="11">
        <v>0</v>
      </c>
      <c r="W5" s="11">
        <v>0</v>
      </c>
      <c r="X5" s="11">
        <v>0</v>
      </c>
      <c r="Y5" s="11">
        <v>0</v>
      </c>
      <c r="Z5" s="11">
        <v>0</v>
      </c>
      <c r="AA5" s="11">
        <v>0</v>
      </c>
      <c r="AB5" s="11">
        <v>0.5</v>
      </c>
      <c r="AC5" s="11">
        <v>0</v>
      </c>
      <c r="AD5" s="11">
        <v>0</v>
      </c>
      <c r="AE5" s="41">
        <v>1</v>
      </c>
    </row>
    <row r="6" spans="1:31" x14ac:dyDescent="0.35">
      <c r="A6" s="30" t="s">
        <v>306</v>
      </c>
      <c r="B6" s="30" t="s">
        <v>189</v>
      </c>
      <c r="C6" s="10">
        <v>2</v>
      </c>
      <c r="D6" s="11">
        <f>C6/E6</f>
        <v>1</v>
      </c>
      <c r="E6" s="10">
        <v>2</v>
      </c>
      <c r="F6" s="11">
        <f>E6/SUM($E$3:$E$28)</f>
        <v>3.6363636363636362E-2</v>
      </c>
      <c r="G6" s="12">
        <v>-2952.375</v>
      </c>
      <c r="H6" s="46">
        <f>F6*G6</f>
        <v>-107.35909090909091</v>
      </c>
      <c r="J6" s="9" t="s">
        <v>275</v>
      </c>
      <c r="K6" s="10">
        <v>4</v>
      </c>
      <c r="L6" s="11">
        <v>7.2727272727272724E-2</v>
      </c>
      <c r="M6" s="24"/>
      <c r="P6" s="52" t="s">
        <v>269</v>
      </c>
      <c r="Q6" s="11">
        <v>0.2</v>
      </c>
      <c r="R6" s="11">
        <v>0</v>
      </c>
      <c r="S6" s="11">
        <v>0.1</v>
      </c>
      <c r="T6" s="11">
        <v>0</v>
      </c>
      <c r="U6" s="11">
        <v>0</v>
      </c>
      <c r="V6" s="11">
        <v>0</v>
      </c>
      <c r="W6" s="11">
        <v>0</v>
      </c>
      <c r="X6" s="11">
        <v>0</v>
      </c>
      <c r="Y6" s="11">
        <v>0.2</v>
      </c>
      <c r="Z6" s="11">
        <v>0</v>
      </c>
      <c r="AA6" s="11">
        <v>0.1</v>
      </c>
      <c r="AB6" s="11">
        <v>0.1</v>
      </c>
      <c r="AC6" s="11">
        <v>0.1</v>
      </c>
      <c r="AD6" s="11">
        <v>0.2</v>
      </c>
      <c r="AE6" s="41">
        <v>1</v>
      </c>
    </row>
    <row r="7" spans="1:31" x14ac:dyDescent="0.35">
      <c r="A7" s="97" t="s">
        <v>269</v>
      </c>
      <c r="B7" s="31" t="s">
        <v>160</v>
      </c>
      <c r="C7" s="32">
        <v>1</v>
      </c>
      <c r="D7" s="33">
        <f>C7/$E$7</f>
        <v>0.1</v>
      </c>
      <c r="E7" s="98">
        <v>10</v>
      </c>
      <c r="F7" s="99">
        <f>E7/SUM($E$3:$E$28)</f>
        <v>0.18181818181818182</v>
      </c>
      <c r="G7" s="100">
        <v>17527.582000000002</v>
      </c>
      <c r="H7" s="108">
        <f>F7*G7</f>
        <v>3186.8330909090914</v>
      </c>
      <c r="J7" s="9" t="s">
        <v>267</v>
      </c>
      <c r="K7" s="10">
        <v>3</v>
      </c>
      <c r="L7" s="11">
        <v>5.4545454545454543E-2</v>
      </c>
      <c r="M7" s="24"/>
      <c r="P7" s="52" t="s">
        <v>264</v>
      </c>
      <c r="Q7" s="11">
        <v>0</v>
      </c>
      <c r="R7" s="11">
        <v>0</v>
      </c>
      <c r="S7" s="11">
        <v>0.30769230769230771</v>
      </c>
      <c r="T7" s="11">
        <v>7.6923076923076927E-2</v>
      </c>
      <c r="U7" s="11">
        <v>0</v>
      </c>
      <c r="V7" s="11">
        <v>0.38461538461538464</v>
      </c>
      <c r="W7" s="11">
        <v>0</v>
      </c>
      <c r="X7" s="11">
        <v>0</v>
      </c>
      <c r="Y7" s="11">
        <v>0.15384615384615385</v>
      </c>
      <c r="Z7" s="11">
        <v>0</v>
      </c>
      <c r="AA7" s="11">
        <v>0</v>
      </c>
      <c r="AB7" s="11">
        <v>7.6923076923076927E-2</v>
      </c>
      <c r="AC7" s="11">
        <v>0</v>
      </c>
      <c r="AD7" s="11">
        <v>0</v>
      </c>
      <c r="AE7" s="41">
        <v>1</v>
      </c>
    </row>
    <row r="8" spans="1:31" x14ac:dyDescent="0.35">
      <c r="A8" s="97"/>
      <c r="B8" s="31" t="s">
        <v>62</v>
      </c>
      <c r="C8" s="32">
        <v>8</v>
      </c>
      <c r="D8" s="33">
        <f t="shared" ref="D8:D9" si="0">C8/$E$7</f>
        <v>0.8</v>
      </c>
      <c r="E8" s="98"/>
      <c r="F8" s="99"/>
      <c r="G8" s="100"/>
      <c r="H8" s="108"/>
      <c r="J8" s="9" t="s">
        <v>308</v>
      </c>
      <c r="K8" s="10">
        <v>3</v>
      </c>
      <c r="L8" s="11">
        <v>5.4545454545454543E-2</v>
      </c>
      <c r="M8" s="24"/>
      <c r="P8" s="52" t="s">
        <v>273</v>
      </c>
      <c r="Q8" s="11">
        <v>0</v>
      </c>
      <c r="R8" s="11">
        <v>0.2</v>
      </c>
      <c r="S8" s="11">
        <v>0</v>
      </c>
      <c r="T8" s="11">
        <v>0.6</v>
      </c>
      <c r="U8" s="11">
        <v>0</v>
      </c>
      <c r="V8" s="11">
        <v>0</v>
      </c>
      <c r="W8" s="11">
        <v>0</v>
      </c>
      <c r="X8" s="11">
        <v>0</v>
      </c>
      <c r="Y8" s="11">
        <v>0</v>
      </c>
      <c r="Z8" s="11">
        <v>0.2</v>
      </c>
      <c r="AA8" s="11">
        <v>0</v>
      </c>
      <c r="AB8" s="11">
        <v>0</v>
      </c>
      <c r="AC8" s="11">
        <v>0</v>
      </c>
      <c r="AD8" s="11">
        <v>0</v>
      </c>
      <c r="AE8" s="41">
        <v>1</v>
      </c>
    </row>
    <row r="9" spans="1:31" x14ac:dyDescent="0.35">
      <c r="A9" s="97"/>
      <c r="B9" s="31" t="s">
        <v>63</v>
      </c>
      <c r="C9" s="32">
        <v>1</v>
      </c>
      <c r="D9" s="33">
        <f t="shared" si="0"/>
        <v>0.1</v>
      </c>
      <c r="E9" s="98"/>
      <c r="F9" s="99"/>
      <c r="G9" s="100"/>
      <c r="H9" s="108"/>
      <c r="J9" s="9" t="s">
        <v>265</v>
      </c>
      <c r="K9" s="10">
        <v>2</v>
      </c>
      <c r="L9" s="11">
        <v>3.6363636363636362E-2</v>
      </c>
      <c r="M9" s="24"/>
      <c r="P9" s="52" t="s">
        <v>308</v>
      </c>
      <c r="Q9" s="11">
        <v>0</v>
      </c>
      <c r="R9" s="11">
        <v>0</v>
      </c>
      <c r="S9" s="11">
        <v>0</v>
      </c>
      <c r="T9" s="11">
        <v>0</v>
      </c>
      <c r="U9" s="11">
        <v>1</v>
      </c>
      <c r="V9" s="11">
        <v>0</v>
      </c>
      <c r="W9" s="11">
        <v>0</v>
      </c>
      <c r="X9" s="11">
        <v>0</v>
      </c>
      <c r="Y9" s="11">
        <v>0</v>
      </c>
      <c r="Z9" s="11">
        <v>0</v>
      </c>
      <c r="AA9" s="11">
        <v>0</v>
      </c>
      <c r="AB9" s="11">
        <v>0</v>
      </c>
      <c r="AC9" s="11">
        <v>0</v>
      </c>
      <c r="AD9" s="11">
        <v>0</v>
      </c>
      <c r="AE9" s="41">
        <v>1</v>
      </c>
    </row>
    <row r="10" spans="1:31" x14ac:dyDescent="0.35">
      <c r="A10" s="96" t="s">
        <v>264</v>
      </c>
      <c r="B10" s="30" t="s">
        <v>28</v>
      </c>
      <c r="C10" s="10">
        <v>3</v>
      </c>
      <c r="D10" s="11">
        <f>C10/$E$10</f>
        <v>0.23076923076923078</v>
      </c>
      <c r="E10" s="86">
        <v>13</v>
      </c>
      <c r="F10" s="87">
        <f>E10/SUM($E$3:$E$28)</f>
        <v>0.23636363636363636</v>
      </c>
      <c r="G10" s="88">
        <v>42045.008461538462</v>
      </c>
      <c r="H10" s="107">
        <f>F10*G10</f>
        <v>9937.9110909090905</v>
      </c>
      <c r="J10" s="9" t="s">
        <v>306</v>
      </c>
      <c r="K10" s="10">
        <v>2</v>
      </c>
      <c r="L10" s="11">
        <v>3.6363636363636362E-2</v>
      </c>
      <c r="M10" s="24"/>
      <c r="P10" s="52" t="s">
        <v>274</v>
      </c>
      <c r="Q10" s="11">
        <v>0</v>
      </c>
      <c r="R10" s="11">
        <v>1</v>
      </c>
      <c r="S10" s="11">
        <v>0</v>
      </c>
      <c r="T10" s="11">
        <v>0</v>
      </c>
      <c r="U10" s="11">
        <v>0</v>
      </c>
      <c r="V10" s="11">
        <v>0</v>
      </c>
      <c r="W10" s="11">
        <v>0</v>
      </c>
      <c r="X10" s="11">
        <v>0</v>
      </c>
      <c r="Y10" s="11">
        <v>0</v>
      </c>
      <c r="Z10" s="11">
        <v>0</v>
      </c>
      <c r="AA10" s="11">
        <v>0</v>
      </c>
      <c r="AB10" s="11">
        <v>0</v>
      </c>
      <c r="AC10" s="11">
        <v>0</v>
      </c>
      <c r="AD10" s="11">
        <v>0</v>
      </c>
      <c r="AE10" s="41">
        <v>1</v>
      </c>
    </row>
    <row r="11" spans="1:31" x14ac:dyDescent="0.35">
      <c r="A11" s="96"/>
      <c r="B11" s="30" t="s">
        <v>141</v>
      </c>
      <c r="C11" s="10">
        <v>1</v>
      </c>
      <c r="D11" s="11">
        <f t="shared" ref="D11:D13" si="1">C11/$E$10</f>
        <v>7.6923076923076927E-2</v>
      </c>
      <c r="E11" s="86"/>
      <c r="F11" s="87"/>
      <c r="G11" s="88"/>
      <c r="H11" s="107"/>
      <c r="J11" s="9" t="s">
        <v>274</v>
      </c>
      <c r="K11" s="10">
        <v>2</v>
      </c>
      <c r="L11" s="11">
        <v>3.6363636363636362E-2</v>
      </c>
      <c r="M11" s="24"/>
      <c r="P11" s="52" t="s">
        <v>266</v>
      </c>
      <c r="Q11" s="11">
        <v>0</v>
      </c>
      <c r="R11" s="11">
        <v>0</v>
      </c>
      <c r="S11" s="11">
        <v>0</v>
      </c>
      <c r="T11" s="11">
        <v>0</v>
      </c>
      <c r="U11" s="11">
        <v>0</v>
      </c>
      <c r="V11" s="11">
        <v>0</v>
      </c>
      <c r="W11" s="11">
        <v>0</v>
      </c>
      <c r="X11" s="11">
        <v>0</v>
      </c>
      <c r="Y11" s="11">
        <v>0</v>
      </c>
      <c r="Z11" s="11">
        <v>0</v>
      </c>
      <c r="AA11" s="11">
        <v>0</v>
      </c>
      <c r="AB11" s="11">
        <v>0</v>
      </c>
      <c r="AC11" s="11">
        <v>0</v>
      </c>
      <c r="AD11" s="11">
        <v>1</v>
      </c>
      <c r="AE11" s="41">
        <v>1</v>
      </c>
    </row>
    <row r="12" spans="1:31" x14ac:dyDescent="0.35">
      <c r="A12" s="96"/>
      <c r="B12" s="30" t="s">
        <v>146</v>
      </c>
      <c r="C12" s="10">
        <v>1</v>
      </c>
      <c r="D12" s="11">
        <f t="shared" si="1"/>
        <v>7.6923076923076927E-2</v>
      </c>
      <c r="E12" s="86"/>
      <c r="F12" s="87"/>
      <c r="G12" s="88"/>
      <c r="H12" s="107"/>
      <c r="J12" s="9" t="s">
        <v>266</v>
      </c>
      <c r="K12" s="10">
        <v>2</v>
      </c>
      <c r="L12" s="11">
        <v>3.6363636363636362E-2</v>
      </c>
      <c r="M12" s="24"/>
      <c r="P12" s="52" t="s">
        <v>276</v>
      </c>
      <c r="Q12" s="11">
        <v>0</v>
      </c>
      <c r="R12" s="11">
        <v>0.5</v>
      </c>
      <c r="S12" s="11">
        <v>0</v>
      </c>
      <c r="T12" s="11">
        <v>0</v>
      </c>
      <c r="U12" s="11">
        <v>0</v>
      </c>
      <c r="V12" s="11">
        <v>0</v>
      </c>
      <c r="W12" s="11">
        <v>0</v>
      </c>
      <c r="X12" s="11">
        <v>0</v>
      </c>
      <c r="Y12" s="11">
        <v>0</v>
      </c>
      <c r="Z12" s="11">
        <v>0</v>
      </c>
      <c r="AA12" s="11">
        <v>0.5</v>
      </c>
      <c r="AB12" s="11">
        <v>0</v>
      </c>
      <c r="AC12" s="11">
        <v>0</v>
      </c>
      <c r="AD12" s="11">
        <v>0</v>
      </c>
      <c r="AE12" s="41">
        <v>1</v>
      </c>
    </row>
    <row r="13" spans="1:31" x14ac:dyDescent="0.35">
      <c r="A13" s="96"/>
      <c r="B13" s="30" t="s">
        <v>152</v>
      </c>
      <c r="C13" s="10">
        <v>8</v>
      </c>
      <c r="D13" s="11">
        <f t="shared" si="1"/>
        <v>0.61538461538461542</v>
      </c>
      <c r="E13" s="86"/>
      <c r="F13" s="87"/>
      <c r="G13" s="88"/>
      <c r="H13" s="107"/>
      <c r="J13" s="9" t="s">
        <v>276</v>
      </c>
      <c r="K13" s="10">
        <v>2</v>
      </c>
      <c r="L13" s="11">
        <v>3.6363636363636362E-2</v>
      </c>
      <c r="M13" s="24"/>
      <c r="P13" s="52" t="s">
        <v>256</v>
      </c>
      <c r="Q13" s="11">
        <v>0</v>
      </c>
      <c r="R13" s="11">
        <v>0</v>
      </c>
      <c r="S13" s="11">
        <v>0</v>
      </c>
      <c r="T13" s="11">
        <v>0</v>
      </c>
      <c r="U13" s="11">
        <v>0</v>
      </c>
      <c r="V13" s="11">
        <v>0</v>
      </c>
      <c r="W13" s="11">
        <v>0</v>
      </c>
      <c r="X13" s="11">
        <v>0</v>
      </c>
      <c r="Y13" s="11">
        <v>0</v>
      </c>
      <c r="Z13" s="11">
        <v>0</v>
      </c>
      <c r="AA13" s="11">
        <v>0</v>
      </c>
      <c r="AB13" s="11">
        <v>1</v>
      </c>
      <c r="AC13" s="11">
        <v>0</v>
      </c>
      <c r="AD13" s="11">
        <v>0</v>
      </c>
      <c r="AE13" s="41">
        <v>1</v>
      </c>
    </row>
    <row r="14" spans="1:31" x14ac:dyDescent="0.35">
      <c r="A14" s="97" t="s">
        <v>273</v>
      </c>
      <c r="B14" s="31" t="s">
        <v>98</v>
      </c>
      <c r="C14" s="32">
        <v>1</v>
      </c>
      <c r="D14" s="33">
        <f>C14/$E$14</f>
        <v>0.2</v>
      </c>
      <c r="E14" s="98">
        <v>5</v>
      </c>
      <c r="F14" s="99">
        <f>E14/SUM($E$3:$E$28)</f>
        <v>9.0909090909090912E-2</v>
      </c>
      <c r="G14" s="100">
        <v>87577.281999999992</v>
      </c>
      <c r="H14" s="108">
        <f>F14*G14</f>
        <v>7961.5710909090903</v>
      </c>
      <c r="J14" s="9" t="s">
        <v>279</v>
      </c>
      <c r="K14" s="10">
        <v>2</v>
      </c>
      <c r="L14" s="11">
        <v>3.6363636363636362E-2</v>
      </c>
      <c r="P14" s="52" t="s">
        <v>279</v>
      </c>
      <c r="Q14" s="11">
        <v>0</v>
      </c>
      <c r="R14" s="11">
        <v>0</v>
      </c>
      <c r="S14" s="11">
        <v>0</v>
      </c>
      <c r="T14" s="11">
        <v>0</v>
      </c>
      <c r="U14" s="11">
        <v>0</v>
      </c>
      <c r="V14" s="11">
        <v>0</v>
      </c>
      <c r="W14" s="11">
        <v>1</v>
      </c>
      <c r="X14" s="11">
        <v>0</v>
      </c>
      <c r="Y14" s="11">
        <v>0</v>
      </c>
      <c r="Z14" s="11">
        <v>0</v>
      </c>
      <c r="AA14" s="11">
        <v>0</v>
      </c>
      <c r="AB14" s="11">
        <v>0</v>
      </c>
      <c r="AC14" s="11">
        <v>0</v>
      </c>
      <c r="AD14" s="11">
        <v>0</v>
      </c>
      <c r="AE14" s="41">
        <v>1</v>
      </c>
    </row>
    <row r="15" spans="1:31" x14ac:dyDescent="0.35">
      <c r="A15" s="97"/>
      <c r="B15" s="31" t="s">
        <v>173</v>
      </c>
      <c r="C15" s="32">
        <v>1</v>
      </c>
      <c r="D15" s="33">
        <f t="shared" ref="D15:D17" si="2">C15/$E$14</f>
        <v>0.2</v>
      </c>
      <c r="E15" s="98"/>
      <c r="F15" s="99"/>
      <c r="G15" s="100"/>
      <c r="H15" s="108"/>
      <c r="J15" s="9" t="s">
        <v>307</v>
      </c>
      <c r="K15" s="10">
        <v>2</v>
      </c>
      <c r="L15" s="11">
        <v>3.6363636363636362E-2</v>
      </c>
      <c r="P15" s="52" t="s">
        <v>275</v>
      </c>
      <c r="Q15" s="11">
        <v>0.25</v>
      </c>
      <c r="R15" s="11">
        <v>0</v>
      </c>
      <c r="S15" s="11">
        <v>0</v>
      </c>
      <c r="T15" s="11">
        <v>0.25</v>
      </c>
      <c r="U15" s="11">
        <v>0</v>
      </c>
      <c r="V15" s="11">
        <v>0.5</v>
      </c>
      <c r="W15" s="11">
        <v>0</v>
      </c>
      <c r="X15" s="11">
        <v>0</v>
      </c>
      <c r="Y15" s="11">
        <v>0</v>
      </c>
      <c r="Z15" s="11">
        <v>0</v>
      </c>
      <c r="AA15" s="11">
        <v>0</v>
      </c>
      <c r="AB15" s="11">
        <v>0</v>
      </c>
      <c r="AC15" s="11">
        <v>0</v>
      </c>
      <c r="AD15" s="11">
        <v>0</v>
      </c>
      <c r="AE15" s="41">
        <v>1</v>
      </c>
    </row>
    <row r="16" spans="1:31" x14ac:dyDescent="0.35">
      <c r="A16" s="97"/>
      <c r="B16" s="31" t="s">
        <v>102</v>
      </c>
      <c r="C16" s="32">
        <v>2</v>
      </c>
      <c r="D16" s="33">
        <f t="shared" si="2"/>
        <v>0.4</v>
      </c>
      <c r="E16" s="98"/>
      <c r="F16" s="99"/>
      <c r="G16" s="100"/>
      <c r="H16" s="108"/>
      <c r="J16" s="9" t="s">
        <v>256</v>
      </c>
      <c r="K16" s="10">
        <v>1</v>
      </c>
      <c r="L16" s="11">
        <v>1.8181818181818181E-2</v>
      </c>
      <c r="P16" s="52" t="s">
        <v>307</v>
      </c>
      <c r="Q16" s="11">
        <v>0</v>
      </c>
      <c r="R16" s="11">
        <v>0</v>
      </c>
      <c r="S16" s="11">
        <v>0</v>
      </c>
      <c r="T16" s="11">
        <v>0</v>
      </c>
      <c r="U16" s="11">
        <v>0</v>
      </c>
      <c r="V16" s="11">
        <v>0</v>
      </c>
      <c r="W16" s="11">
        <v>0</v>
      </c>
      <c r="X16" s="11">
        <v>0</v>
      </c>
      <c r="Y16" s="11">
        <v>0</v>
      </c>
      <c r="Z16" s="11">
        <v>1</v>
      </c>
      <c r="AA16" s="11">
        <v>0</v>
      </c>
      <c r="AB16" s="11">
        <v>0</v>
      </c>
      <c r="AC16" s="11">
        <v>0</v>
      </c>
      <c r="AD16" s="11">
        <v>0</v>
      </c>
      <c r="AE16" s="41">
        <v>1</v>
      </c>
    </row>
    <row r="17" spans="1:31" x14ac:dyDescent="0.35">
      <c r="A17" s="97"/>
      <c r="B17" s="31" t="s">
        <v>174</v>
      </c>
      <c r="C17" s="32">
        <v>1</v>
      </c>
      <c r="D17" s="33">
        <f t="shared" si="2"/>
        <v>0.2</v>
      </c>
      <c r="E17" s="98"/>
      <c r="F17" s="99"/>
      <c r="G17" s="100"/>
      <c r="H17" s="108"/>
      <c r="J17" s="9" t="s">
        <v>305</v>
      </c>
      <c r="K17" s="10">
        <v>1</v>
      </c>
      <c r="L17" s="11">
        <v>1.8181818181818181E-2</v>
      </c>
      <c r="P17" s="52" t="s">
        <v>305</v>
      </c>
      <c r="Q17" s="11">
        <v>0</v>
      </c>
      <c r="R17" s="11">
        <v>0</v>
      </c>
      <c r="S17" s="11">
        <v>0</v>
      </c>
      <c r="T17" s="11">
        <v>0</v>
      </c>
      <c r="U17" s="11">
        <v>0</v>
      </c>
      <c r="V17" s="11">
        <v>0</v>
      </c>
      <c r="W17" s="11">
        <v>0</v>
      </c>
      <c r="X17" s="11">
        <v>0</v>
      </c>
      <c r="Y17" s="11">
        <v>0</v>
      </c>
      <c r="Z17" s="11">
        <v>0</v>
      </c>
      <c r="AA17" s="11">
        <v>0</v>
      </c>
      <c r="AB17" s="11">
        <v>0</v>
      </c>
      <c r="AC17" s="11">
        <v>1</v>
      </c>
      <c r="AD17" s="11">
        <v>0</v>
      </c>
      <c r="AE17" s="41">
        <v>1</v>
      </c>
    </row>
    <row r="18" spans="1:31" x14ac:dyDescent="0.35">
      <c r="A18" s="30" t="s">
        <v>308</v>
      </c>
      <c r="B18" s="30" t="s">
        <v>206</v>
      </c>
      <c r="C18" s="10">
        <v>3</v>
      </c>
      <c r="D18" s="11">
        <f>C18/E18</f>
        <v>1</v>
      </c>
      <c r="E18" s="10">
        <v>3</v>
      </c>
      <c r="F18" s="11">
        <f>E18/SUM($E$3:$E$28)</f>
        <v>5.4545454545454543E-2</v>
      </c>
      <c r="G18" s="12">
        <v>5727.833333333333</v>
      </c>
      <c r="H18" s="46">
        <f>F18*G18</f>
        <v>312.42727272727268</v>
      </c>
      <c r="J18" s="9" t="s">
        <v>282</v>
      </c>
      <c r="K18" s="10">
        <v>1</v>
      </c>
      <c r="L18" s="11">
        <v>1.8181818181818181E-2</v>
      </c>
      <c r="P18" s="52" t="s">
        <v>282</v>
      </c>
      <c r="Q18" s="11">
        <v>0</v>
      </c>
      <c r="R18" s="11">
        <v>0</v>
      </c>
      <c r="S18" s="11">
        <v>0</v>
      </c>
      <c r="T18" s="11">
        <v>0</v>
      </c>
      <c r="U18" s="11">
        <v>1</v>
      </c>
      <c r="V18" s="11">
        <v>0</v>
      </c>
      <c r="W18" s="11">
        <v>0</v>
      </c>
      <c r="X18" s="11">
        <v>0</v>
      </c>
      <c r="Y18" s="11">
        <v>0</v>
      </c>
      <c r="Z18" s="11">
        <v>0</v>
      </c>
      <c r="AA18" s="11">
        <v>0</v>
      </c>
      <c r="AB18" s="11">
        <v>0</v>
      </c>
      <c r="AC18" s="11">
        <v>0</v>
      </c>
      <c r="AD18" s="11">
        <v>0</v>
      </c>
      <c r="AE18" s="41">
        <v>1</v>
      </c>
    </row>
    <row r="19" spans="1:31" x14ac:dyDescent="0.35">
      <c r="A19" s="31" t="s">
        <v>274</v>
      </c>
      <c r="B19" s="31" t="s">
        <v>85</v>
      </c>
      <c r="C19" s="32">
        <v>2</v>
      </c>
      <c r="D19" s="33">
        <f>C19/E19</f>
        <v>1</v>
      </c>
      <c r="E19" s="32">
        <v>2</v>
      </c>
      <c r="F19" s="33">
        <f>E19/SUM($E$3:$E$28)</f>
        <v>3.6363636363636362E-2</v>
      </c>
      <c r="G19" s="34">
        <v>4362</v>
      </c>
      <c r="H19" s="47">
        <f>F19*G19</f>
        <v>158.61818181818182</v>
      </c>
      <c r="P19" s="53" t="s">
        <v>283</v>
      </c>
      <c r="Q19" s="41">
        <v>5.4545454545454543E-2</v>
      </c>
      <c r="R19" s="41">
        <v>0.10909090909090909</v>
      </c>
      <c r="S19" s="41">
        <v>9.0909090909090912E-2</v>
      </c>
      <c r="T19" s="41">
        <v>9.0909090909090912E-2</v>
      </c>
      <c r="U19" s="41">
        <v>7.2727272727272724E-2</v>
      </c>
      <c r="V19" s="41">
        <v>0.12727272727272726</v>
      </c>
      <c r="W19" s="41">
        <v>5.4545454545454543E-2</v>
      </c>
      <c r="X19" s="41">
        <v>1.8181818181818181E-2</v>
      </c>
      <c r="Y19" s="41">
        <v>7.2727272727272724E-2</v>
      </c>
      <c r="Z19" s="41">
        <v>5.4545454545454543E-2</v>
      </c>
      <c r="AA19" s="41">
        <v>5.4545454545454543E-2</v>
      </c>
      <c r="AB19" s="41">
        <v>7.2727272727272724E-2</v>
      </c>
      <c r="AC19" s="41">
        <v>3.6363636363636362E-2</v>
      </c>
      <c r="AD19" s="41">
        <v>9.0909090909090912E-2</v>
      </c>
      <c r="AE19" s="41">
        <v>1</v>
      </c>
    </row>
    <row r="20" spans="1:31" ht="31.15" customHeight="1" x14ac:dyDescent="0.35">
      <c r="A20" s="30" t="s">
        <v>266</v>
      </c>
      <c r="B20" s="30" t="s">
        <v>34</v>
      </c>
      <c r="C20" s="10">
        <v>2</v>
      </c>
      <c r="D20" s="11">
        <f>C20/E20</f>
        <v>1</v>
      </c>
      <c r="E20" s="10">
        <v>2</v>
      </c>
      <c r="F20" s="11">
        <f>E20/SUM($E$3:$E$28)</f>
        <v>3.6363636363636362E-2</v>
      </c>
      <c r="G20" s="12">
        <v>17198.75</v>
      </c>
      <c r="H20" s="46">
        <f>F20*G20</f>
        <v>625.40909090909088</v>
      </c>
      <c r="J20" s="79" t="s">
        <v>344</v>
      </c>
      <c r="K20" s="79"/>
      <c r="L20" s="79"/>
      <c r="M20" s="79"/>
      <c r="N20" s="79"/>
    </row>
    <row r="21" spans="1:31" x14ac:dyDescent="0.35">
      <c r="A21" s="97" t="s">
        <v>276</v>
      </c>
      <c r="B21" s="31" t="s">
        <v>176</v>
      </c>
      <c r="C21" s="32">
        <v>1</v>
      </c>
      <c r="D21" s="33">
        <f>C21/$E$21</f>
        <v>0.5</v>
      </c>
      <c r="E21" s="98">
        <v>2</v>
      </c>
      <c r="F21" s="99">
        <f>E21/SUM($E$3:$E$28)</f>
        <v>3.6363636363636362E-2</v>
      </c>
      <c r="G21" s="100">
        <v>39508</v>
      </c>
      <c r="H21" s="108">
        <f>F21*G21</f>
        <v>1436.6545454545453</v>
      </c>
      <c r="J21" s="8" t="s">
        <v>442</v>
      </c>
      <c r="K21" s="8" t="s">
        <v>248</v>
      </c>
      <c r="L21" s="8" t="s">
        <v>304</v>
      </c>
      <c r="M21" s="4" t="s">
        <v>302</v>
      </c>
      <c r="N21" s="4" t="s">
        <v>303</v>
      </c>
    </row>
    <row r="22" spans="1:31" x14ac:dyDescent="0.35">
      <c r="A22" s="97"/>
      <c r="B22" s="31" t="s">
        <v>78</v>
      </c>
      <c r="C22" s="32">
        <v>1</v>
      </c>
      <c r="D22" s="33">
        <f>C22/$E$21</f>
        <v>0.5</v>
      </c>
      <c r="E22" s="98"/>
      <c r="F22" s="99"/>
      <c r="G22" s="100"/>
      <c r="H22" s="108"/>
      <c r="J22" s="9" t="s">
        <v>322</v>
      </c>
      <c r="K22" s="10">
        <v>7</v>
      </c>
      <c r="L22" s="23">
        <v>0.12727272727272726</v>
      </c>
      <c r="M22" s="36">
        <v>113999.84428571428</v>
      </c>
      <c r="N22" s="36">
        <f t="shared" ref="N22:N35" si="3">M22*L22</f>
        <v>14509.071090909089</v>
      </c>
    </row>
    <row r="23" spans="1:31" x14ac:dyDescent="0.35">
      <c r="A23" s="30" t="s">
        <v>256</v>
      </c>
      <c r="B23" s="30" t="s">
        <v>230</v>
      </c>
      <c r="C23" s="10">
        <v>1</v>
      </c>
      <c r="D23" s="11">
        <f>C23/E23</f>
        <v>1</v>
      </c>
      <c r="E23" s="10">
        <v>1</v>
      </c>
      <c r="F23" s="11">
        <f t="shared" ref="F23:F28" si="4">E23/SUM($E$3:$E$28)</f>
        <v>1.8181818181818181E-2</v>
      </c>
      <c r="G23" s="12">
        <v>302.60000000000002</v>
      </c>
      <c r="H23" s="46">
        <f t="shared" ref="H23:H28" si="5">F23*G23</f>
        <v>5.5018181818181819</v>
      </c>
      <c r="J23" s="9" t="s">
        <v>321</v>
      </c>
      <c r="K23" s="10">
        <v>6</v>
      </c>
      <c r="L23" s="23">
        <v>0.10909090909090909</v>
      </c>
      <c r="M23" s="36">
        <v>9704.0683333333345</v>
      </c>
      <c r="N23" s="36">
        <f t="shared" si="3"/>
        <v>1058.6256363636364</v>
      </c>
    </row>
    <row r="24" spans="1:31" x14ac:dyDescent="0.35">
      <c r="A24" s="31" t="s">
        <v>279</v>
      </c>
      <c r="B24" s="31" t="s">
        <v>109</v>
      </c>
      <c r="C24" s="32">
        <v>2</v>
      </c>
      <c r="D24" s="33">
        <f>C24/E24</f>
        <v>1</v>
      </c>
      <c r="E24" s="32">
        <v>2</v>
      </c>
      <c r="F24" s="33">
        <f t="shared" si="4"/>
        <v>3.6363636363636362E-2</v>
      </c>
      <c r="G24" s="34">
        <v>-675</v>
      </c>
      <c r="H24" s="47">
        <f t="shared" si="5"/>
        <v>-24.545454545454543</v>
      </c>
      <c r="J24" s="9" t="s">
        <v>324</v>
      </c>
      <c r="K24" s="10">
        <v>5</v>
      </c>
      <c r="L24" s="23">
        <v>9.0909090909090912E-2</v>
      </c>
      <c r="M24" s="36">
        <v>2971.1400000000003</v>
      </c>
      <c r="N24" s="36">
        <f t="shared" si="3"/>
        <v>270.10363636363638</v>
      </c>
    </row>
    <row r="25" spans="1:31" x14ac:dyDescent="0.35">
      <c r="A25" s="30" t="s">
        <v>275</v>
      </c>
      <c r="B25" s="30" t="s">
        <v>75</v>
      </c>
      <c r="C25" s="10">
        <v>4</v>
      </c>
      <c r="D25" s="11">
        <f>C25/$E$25</f>
        <v>1</v>
      </c>
      <c r="E25" s="10">
        <v>4</v>
      </c>
      <c r="F25" s="11">
        <f t="shared" si="4"/>
        <v>7.2727272727272724E-2</v>
      </c>
      <c r="G25" s="12">
        <v>-97424.233333333337</v>
      </c>
      <c r="H25" s="46">
        <f t="shared" si="5"/>
        <v>-7085.3987878787875</v>
      </c>
      <c r="J25" s="9" t="s">
        <v>316</v>
      </c>
      <c r="K25" s="10">
        <v>5</v>
      </c>
      <c r="L25" s="23">
        <v>9.0909090909090912E-2</v>
      </c>
      <c r="M25" s="36">
        <v>105896.88250000001</v>
      </c>
      <c r="N25" s="36">
        <f t="shared" si="3"/>
        <v>9626.9893181818188</v>
      </c>
    </row>
    <row r="26" spans="1:31" x14ac:dyDescent="0.35">
      <c r="A26" s="31" t="s">
        <v>307</v>
      </c>
      <c r="B26" s="31" t="s">
        <v>181</v>
      </c>
      <c r="C26" s="32">
        <v>2</v>
      </c>
      <c r="D26" s="33">
        <f>C26/E26</f>
        <v>1</v>
      </c>
      <c r="E26" s="32">
        <v>2</v>
      </c>
      <c r="F26" s="33">
        <f t="shared" si="4"/>
        <v>3.6363636363636362E-2</v>
      </c>
      <c r="G26" s="34">
        <v>57283.8</v>
      </c>
      <c r="H26" s="47">
        <f t="shared" si="5"/>
        <v>2083.0472727272727</v>
      </c>
      <c r="J26" s="9" t="s">
        <v>313</v>
      </c>
      <c r="K26" s="10">
        <v>5</v>
      </c>
      <c r="L26" s="23">
        <v>9.0909090909090912E-2</v>
      </c>
      <c r="M26" s="36">
        <v>30066.7</v>
      </c>
      <c r="N26" s="36">
        <f t="shared" si="3"/>
        <v>2733.3363636363638</v>
      </c>
    </row>
    <row r="27" spans="1:31" x14ac:dyDescent="0.35">
      <c r="A27" s="30" t="s">
        <v>305</v>
      </c>
      <c r="B27" s="30" t="s">
        <v>166</v>
      </c>
      <c r="C27" s="10">
        <v>1</v>
      </c>
      <c r="D27" s="11">
        <f>C27/E27</f>
        <v>1</v>
      </c>
      <c r="E27" s="10">
        <v>1</v>
      </c>
      <c r="F27" s="11">
        <f t="shared" si="4"/>
        <v>1.8181818181818181E-2</v>
      </c>
      <c r="G27" s="12">
        <v>540</v>
      </c>
      <c r="H27" s="46">
        <f t="shared" si="5"/>
        <v>9.8181818181818183</v>
      </c>
      <c r="J27" s="9" t="s">
        <v>315</v>
      </c>
      <c r="K27" s="10">
        <v>4</v>
      </c>
      <c r="L27" s="23">
        <v>7.2727272727272724E-2</v>
      </c>
      <c r="M27" s="36">
        <v>6150.0050000000001</v>
      </c>
      <c r="N27" s="36">
        <f t="shared" si="3"/>
        <v>447.27309090909091</v>
      </c>
    </row>
    <row r="28" spans="1:31" x14ac:dyDescent="0.35">
      <c r="A28" s="31" t="s">
        <v>282</v>
      </c>
      <c r="B28" s="31" t="s">
        <v>227</v>
      </c>
      <c r="C28" s="32">
        <v>1</v>
      </c>
      <c r="D28" s="33">
        <f>C28/E28</f>
        <v>1</v>
      </c>
      <c r="E28" s="32">
        <v>1</v>
      </c>
      <c r="F28" s="33">
        <f t="shared" si="4"/>
        <v>1.8181818181818181E-2</v>
      </c>
      <c r="G28" s="34">
        <v>7416.52</v>
      </c>
      <c r="H28" s="47">
        <f t="shared" si="5"/>
        <v>134.84581818181817</v>
      </c>
      <c r="J28" s="9" t="s">
        <v>318</v>
      </c>
      <c r="K28" s="10">
        <v>4</v>
      </c>
      <c r="L28" s="23">
        <v>7.2727272727272724E-2</v>
      </c>
      <c r="M28" s="36">
        <v>2107</v>
      </c>
      <c r="N28" s="36">
        <f t="shared" si="3"/>
        <v>153.23636363636362</v>
      </c>
    </row>
    <row r="29" spans="1:31" x14ac:dyDescent="0.35">
      <c r="J29" s="9" t="s">
        <v>323</v>
      </c>
      <c r="K29" s="10">
        <v>4</v>
      </c>
      <c r="L29" s="23">
        <v>7.2727272727272724E-2</v>
      </c>
      <c r="M29" s="36">
        <v>2357.65</v>
      </c>
      <c r="N29" s="36">
        <f t="shared" si="3"/>
        <v>171.46545454545455</v>
      </c>
    </row>
    <row r="30" spans="1:31" x14ac:dyDescent="0.35">
      <c r="J30" s="9" t="s">
        <v>317</v>
      </c>
      <c r="K30" s="10">
        <v>3</v>
      </c>
      <c r="L30" s="23">
        <v>5.4545454545454543E-2</v>
      </c>
      <c r="M30" s="36">
        <v>-182355.06000000003</v>
      </c>
      <c r="N30" s="36">
        <f t="shared" si="3"/>
        <v>-9946.6396363636377</v>
      </c>
    </row>
    <row r="31" spans="1:31" x14ac:dyDescent="0.35">
      <c r="J31" s="9" t="s">
        <v>327</v>
      </c>
      <c r="K31" s="10">
        <v>3</v>
      </c>
      <c r="L31" s="23">
        <v>5.4545454545454543E-2</v>
      </c>
      <c r="M31" s="36">
        <v>-675</v>
      </c>
      <c r="N31" s="36">
        <f t="shared" si="3"/>
        <v>-36.818181818181813</v>
      </c>
    </row>
    <row r="32" spans="1:31" x14ac:dyDescent="0.35">
      <c r="J32" s="9" t="s">
        <v>328</v>
      </c>
      <c r="K32" s="10">
        <v>3</v>
      </c>
      <c r="L32" s="23">
        <v>5.4545454545454543E-2</v>
      </c>
      <c r="M32" s="36">
        <v>44248.44</v>
      </c>
      <c r="N32" s="36">
        <f t="shared" si="3"/>
        <v>2413.5512727272726</v>
      </c>
    </row>
    <row r="33" spans="10:14" x14ac:dyDescent="0.35">
      <c r="J33" s="9" t="s">
        <v>325</v>
      </c>
      <c r="K33" s="10">
        <v>3</v>
      </c>
      <c r="L33" s="23">
        <v>5.4545454545454543E-2</v>
      </c>
      <c r="M33" s="36">
        <v>26731.933333333334</v>
      </c>
      <c r="N33" s="36">
        <f t="shared" si="3"/>
        <v>1458.1054545454544</v>
      </c>
    </row>
    <row r="34" spans="10:14" x14ac:dyDescent="0.35">
      <c r="J34" s="9" t="s">
        <v>320</v>
      </c>
      <c r="K34" s="10">
        <v>2</v>
      </c>
      <c r="L34" s="23">
        <v>3.6363636363636362E-2</v>
      </c>
      <c r="M34" s="36">
        <v>3031.5</v>
      </c>
      <c r="N34" s="36">
        <f t="shared" si="3"/>
        <v>110.23636363636363</v>
      </c>
    </row>
    <row r="35" spans="10:14" x14ac:dyDescent="0.35">
      <c r="J35" s="9" t="s">
        <v>330</v>
      </c>
      <c r="K35" s="10">
        <v>1</v>
      </c>
      <c r="L35" s="23">
        <v>1.8181818181818181E-2</v>
      </c>
      <c r="M35" s="36">
        <v>83840</v>
      </c>
      <c r="N35" s="36">
        <f t="shared" si="3"/>
        <v>1524.3636363636363</v>
      </c>
    </row>
  </sheetData>
  <mergeCells count="29">
    <mergeCell ref="A21:A22"/>
    <mergeCell ref="E21:E22"/>
    <mergeCell ref="F21:F22"/>
    <mergeCell ref="G21:G22"/>
    <mergeCell ref="H21:H22"/>
    <mergeCell ref="J20:N20"/>
    <mergeCell ref="A7:A9"/>
    <mergeCell ref="E7:E9"/>
    <mergeCell ref="F7:F9"/>
    <mergeCell ref="G7:G9"/>
    <mergeCell ref="H7:H9"/>
    <mergeCell ref="A10:A13"/>
    <mergeCell ref="E10:E13"/>
    <mergeCell ref="F10:F13"/>
    <mergeCell ref="G10:G13"/>
    <mergeCell ref="H10:H13"/>
    <mergeCell ref="A14:A17"/>
    <mergeCell ref="E14:E17"/>
    <mergeCell ref="F14:F17"/>
    <mergeCell ref="G14:G17"/>
    <mergeCell ref="H14:H17"/>
    <mergeCell ref="A1:H1"/>
    <mergeCell ref="J1:L1"/>
    <mergeCell ref="P1:AE1"/>
    <mergeCell ref="A3:A4"/>
    <mergeCell ref="E3:E4"/>
    <mergeCell ref="F3:F4"/>
    <mergeCell ref="G3:G4"/>
    <mergeCell ref="H3:H4"/>
  </mergeCells>
  <conditionalFormatting sqref="D3:D28">
    <cfRule type="colorScale" priority="6">
      <colorScale>
        <cfvo type="min"/>
        <cfvo type="max"/>
        <color rgb="FFFCFCFF"/>
        <color rgb="FFF8696B"/>
      </colorScale>
    </cfRule>
  </conditionalFormatting>
  <conditionalFormatting sqref="F3:F28">
    <cfRule type="colorScale" priority="7">
      <colorScale>
        <cfvo type="min"/>
        <cfvo type="max"/>
        <color rgb="FFFCFCFF"/>
        <color rgb="FFF8696B"/>
      </colorScale>
    </cfRule>
  </conditionalFormatting>
  <conditionalFormatting sqref="G3:G28">
    <cfRule type="colorScale" priority="8">
      <colorScale>
        <cfvo type="min"/>
        <cfvo type="max"/>
        <color rgb="FFFCFCFF"/>
        <color rgb="FFF8696B"/>
      </colorScale>
    </cfRule>
  </conditionalFormatting>
  <conditionalFormatting sqref="H3:H28">
    <cfRule type="colorScale" priority="9">
      <colorScale>
        <cfvo type="min"/>
        <cfvo type="max"/>
        <color rgb="FFFCFCFF"/>
        <color rgb="FFF8696B"/>
      </colorScale>
    </cfRule>
  </conditionalFormatting>
  <conditionalFormatting sqref="L3:L18">
    <cfRule type="colorScale" priority="5">
      <colorScale>
        <cfvo type="min"/>
        <cfvo type="max"/>
        <color rgb="FFFCFCFF"/>
        <color rgb="FFF8696B"/>
      </colorScale>
    </cfRule>
  </conditionalFormatting>
  <conditionalFormatting sqref="L22:L35">
    <cfRule type="colorScale" priority="2">
      <colorScale>
        <cfvo type="min"/>
        <cfvo type="max"/>
        <color rgb="FFFCFCFF"/>
        <color rgb="FFF8696B"/>
      </colorScale>
    </cfRule>
  </conditionalFormatting>
  <conditionalFormatting sqref="M22:M35">
    <cfRule type="colorScale" priority="3">
      <colorScale>
        <cfvo type="min"/>
        <cfvo type="max"/>
        <color rgb="FFFCFCFF"/>
        <color rgb="FFF8696B"/>
      </colorScale>
    </cfRule>
  </conditionalFormatting>
  <conditionalFormatting sqref="N22:N35">
    <cfRule type="colorScale" priority="4">
      <colorScale>
        <cfvo type="min"/>
        <cfvo type="max"/>
        <color rgb="FFFCFCFF"/>
        <color rgb="FFF8696B"/>
      </colorScale>
    </cfRule>
  </conditionalFormatting>
  <conditionalFormatting sqref="Q3:AD18">
    <cfRule type="colorScale" priority="1">
      <colorScale>
        <cfvo type="min"/>
        <cfvo type="max"/>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6"/>
  <sheetViews>
    <sheetView workbookViewId="0">
      <pane ySplit="2" topLeftCell="A3" activePane="bottomLeft" state="frozen"/>
      <selection pane="bottomLeft" activeCell="E24" sqref="E24"/>
    </sheetView>
  </sheetViews>
  <sheetFormatPr defaultRowHeight="14.5" x14ac:dyDescent="0.35"/>
  <cols>
    <col min="1" max="1" width="39.453125" customWidth="1"/>
    <col min="2" max="2" width="46.1796875" bestFit="1" customWidth="1"/>
    <col min="3" max="3" width="6.1796875" bestFit="1" customWidth="1"/>
    <col min="4" max="4" width="17.54296875" bestFit="1" customWidth="1"/>
    <col min="5" max="5" width="5.26953125" bestFit="1" customWidth="1"/>
    <col min="6" max="6" width="7.1796875" bestFit="1" customWidth="1"/>
    <col min="7" max="7" width="22" bestFit="1" customWidth="1"/>
    <col min="8" max="8" width="16.7265625" customWidth="1"/>
    <col min="9" max="9" width="28.26953125" bestFit="1" customWidth="1"/>
    <col min="10" max="10" width="29" bestFit="1" customWidth="1"/>
    <col min="12" max="12" width="69.1796875" bestFit="1" customWidth="1"/>
    <col min="13" max="13" width="19.1796875" bestFit="1" customWidth="1"/>
    <col min="14" max="14" width="7.1796875" bestFit="1" customWidth="1"/>
  </cols>
  <sheetData>
    <row r="1" spans="1:14" ht="62.5" customHeight="1" x14ac:dyDescent="0.35">
      <c r="A1" s="79" t="s">
        <v>345</v>
      </c>
      <c r="B1" s="79"/>
      <c r="C1" s="79"/>
      <c r="D1" s="79"/>
      <c r="E1" s="79"/>
      <c r="F1" s="79"/>
      <c r="G1" s="79"/>
      <c r="H1" s="79"/>
      <c r="I1" s="79"/>
      <c r="J1" s="79"/>
      <c r="L1" s="79" t="s">
        <v>346</v>
      </c>
      <c r="M1" s="79"/>
      <c r="N1" s="79"/>
    </row>
    <row r="2" spans="1:14" x14ac:dyDescent="0.35">
      <c r="A2" s="3" t="s">
        <v>238</v>
      </c>
      <c r="B2" s="3" t="s">
        <v>239</v>
      </c>
      <c r="C2" s="3" t="s">
        <v>240</v>
      </c>
      <c r="D2" s="3" t="s">
        <v>241</v>
      </c>
      <c r="E2" s="3" t="s">
        <v>242</v>
      </c>
      <c r="F2" s="3" t="s">
        <v>243</v>
      </c>
      <c r="G2" s="4" t="s">
        <v>244</v>
      </c>
      <c r="H2" s="4" t="s">
        <v>245</v>
      </c>
      <c r="I2" s="3" t="s">
        <v>246</v>
      </c>
      <c r="J2" s="3" t="s">
        <v>247</v>
      </c>
      <c r="L2" s="8" t="s">
        <v>238</v>
      </c>
      <c r="M2" s="8" t="s">
        <v>248</v>
      </c>
      <c r="N2" s="8" t="s">
        <v>243</v>
      </c>
    </row>
    <row r="3" spans="1:14" x14ac:dyDescent="0.35">
      <c r="A3" s="30" t="s">
        <v>265</v>
      </c>
      <c r="B3" s="30" t="s">
        <v>114</v>
      </c>
      <c r="C3" s="10">
        <v>1</v>
      </c>
      <c r="D3" s="11">
        <f>C3/$E$3</f>
        <v>1</v>
      </c>
      <c r="E3" s="10">
        <v>1</v>
      </c>
      <c r="F3" s="69">
        <f>E3/SUM($E$3:$E$19)</f>
        <v>2.8571428571428571E-2</v>
      </c>
      <c r="G3" s="12"/>
      <c r="H3" s="12">
        <f>F3*G3</f>
        <v>0</v>
      </c>
      <c r="I3" s="13">
        <v>1</v>
      </c>
      <c r="J3" s="13">
        <f>I3*F3</f>
        <v>2.8571428571428571E-2</v>
      </c>
      <c r="L3" s="9" t="s">
        <v>266</v>
      </c>
      <c r="M3" s="10">
        <v>8</v>
      </c>
      <c r="N3" s="11">
        <v>0.22857142857142856</v>
      </c>
    </row>
    <row r="4" spans="1:14" x14ac:dyDescent="0.35">
      <c r="A4" s="31" t="s">
        <v>267</v>
      </c>
      <c r="B4" s="31" t="s">
        <v>72</v>
      </c>
      <c r="C4" s="32">
        <v>1</v>
      </c>
      <c r="D4" s="33">
        <f>C4/$E$4</f>
        <v>1</v>
      </c>
      <c r="E4" s="32">
        <v>1</v>
      </c>
      <c r="F4" s="70">
        <f t="shared" ref="F4:F19" si="0">E4/SUM($E$3:$E$19)</f>
        <v>2.8571428571428571E-2</v>
      </c>
      <c r="G4" s="12"/>
      <c r="H4" s="12">
        <f t="shared" ref="H4:H19" si="1">F4*G4</f>
        <v>0</v>
      </c>
      <c r="I4" s="13">
        <v>180</v>
      </c>
      <c r="J4" s="13">
        <f t="shared" ref="J4:J19" si="2">I4*F4</f>
        <v>5.1428571428571423</v>
      </c>
      <c r="L4" s="9" t="s">
        <v>264</v>
      </c>
      <c r="M4" s="10">
        <v>7</v>
      </c>
      <c r="N4" s="11">
        <v>0.2</v>
      </c>
    </row>
    <row r="5" spans="1:14" x14ac:dyDescent="0.35">
      <c r="A5" s="30" t="s">
        <v>269</v>
      </c>
      <c r="B5" s="30" t="s">
        <v>62</v>
      </c>
      <c r="C5" s="10">
        <v>2</v>
      </c>
      <c r="D5" s="11">
        <f>C5/$E$5</f>
        <v>1</v>
      </c>
      <c r="E5" s="10">
        <v>2</v>
      </c>
      <c r="F5" s="69">
        <f t="shared" si="0"/>
        <v>5.7142857142857141E-2</v>
      </c>
      <c r="G5" s="12"/>
      <c r="H5" s="12">
        <f t="shared" si="1"/>
        <v>0</v>
      </c>
      <c r="I5" s="13">
        <v>1</v>
      </c>
      <c r="J5" s="13">
        <f t="shared" si="2"/>
        <v>5.7142857142857141E-2</v>
      </c>
      <c r="L5" s="9" t="s">
        <v>271</v>
      </c>
      <c r="M5" s="10">
        <v>4</v>
      </c>
      <c r="N5" s="11">
        <v>0.11428571428571428</v>
      </c>
    </row>
    <row r="6" spans="1:14" x14ac:dyDescent="0.35">
      <c r="A6" s="109" t="s">
        <v>271</v>
      </c>
      <c r="B6" s="31" t="s">
        <v>89</v>
      </c>
      <c r="C6" s="32">
        <v>3</v>
      </c>
      <c r="D6" s="33">
        <f>C6/$E$6</f>
        <v>0.75</v>
      </c>
      <c r="E6" s="111">
        <v>4</v>
      </c>
      <c r="F6" s="113">
        <f t="shared" si="0"/>
        <v>0.11428571428571428</v>
      </c>
      <c r="G6" s="115"/>
      <c r="H6" s="12">
        <f t="shared" si="1"/>
        <v>0</v>
      </c>
      <c r="I6" s="13">
        <v>68.5</v>
      </c>
      <c r="J6" s="13">
        <f t="shared" si="2"/>
        <v>7.8285714285714283</v>
      </c>
      <c r="L6" s="9" t="s">
        <v>280</v>
      </c>
      <c r="M6" s="10">
        <v>3</v>
      </c>
      <c r="N6" s="11">
        <v>8.5714285714285715E-2</v>
      </c>
    </row>
    <row r="7" spans="1:14" x14ac:dyDescent="0.35">
      <c r="A7" s="110"/>
      <c r="B7" s="31" t="s">
        <v>92</v>
      </c>
      <c r="C7" s="32">
        <v>1</v>
      </c>
      <c r="D7" s="33">
        <f>C7/$E$6</f>
        <v>0.25</v>
      </c>
      <c r="E7" s="112"/>
      <c r="F7" s="114"/>
      <c r="G7" s="116"/>
      <c r="H7" s="12"/>
      <c r="I7" s="13"/>
      <c r="J7" s="13"/>
      <c r="L7" s="9" t="s">
        <v>269</v>
      </c>
      <c r="M7" s="10">
        <v>2</v>
      </c>
      <c r="N7" s="11">
        <v>5.7142857142857141E-2</v>
      </c>
    </row>
    <row r="8" spans="1:14" x14ac:dyDescent="0.35">
      <c r="A8" s="117" t="s">
        <v>264</v>
      </c>
      <c r="B8" s="30" t="s">
        <v>30</v>
      </c>
      <c r="C8" s="10">
        <v>6</v>
      </c>
      <c r="D8" s="11">
        <f>C8/$E$8</f>
        <v>0.8571428571428571</v>
      </c>
      <c r="E8" s="119">
        <v>7</v>
      </c>
      <c r="F8" s="121">
        <f t="shared" si="0"/>
        <v>0.2</v>
      </c>
      <c r="G8" s="115">
        <v>10013.333333333334</v>
      </c>
      <c r="H8" s="12">
        <f t="shared" si="1"/>
        <v>2002.666666666667</v>
      </c>
      <c r="I8" s="13">
        <v>78.142857142857139</v>
      </c>
      <c r="J8" s="13">
        <f t="shared" si="2"/>
        <v>15.628571428571428</v>
      </c>
      <c r="L8" s="9" t="s">
        <v>276</v>
      </c>
      <c r="M8" s="10">
        <v>2</v>
      </c>
      <c r="N8" s="11">
        <v>5.7142857142857141E-2</v>
      </c>
    </row>
    <row r="9" spans="1:14" x14ac:dyDescent="0.35">
      <c r="A9" s="118"/>
      <c r="B9" s="30" t="s">
        <v>31</v>
      </c>
      <c r="C9" s="10">
        <v>1</v>
      </c>
      <c r="D9" s="11">
        <f>C9/$E$8</f>
        <v>0.14285714285714285</v>
      </c>
      <c r="E9" s="120"/>
      <c r="F9" s="122"/>
      <c r="G9" s="116"/>
      <c r="H9" s="12"/>
      <c r="I9" s="13"/>
      <c r="J9" s="13"/>
      <c r="L9" s="9" t="s">
        <v>272</v>
      </c>
      <c r="M9" s="10">
        <v>2</v>
      </c>
      <c r="N9" s="11">
        <v>5.7142857142857141E-2</v>
      </c>
    </row>
    <row r="10" spans="1:14" x14ac:dyDescent="0.35">
      <c r="A10" s="31" t="s">
        <v>273</v>
      </c>
      <c r="B10" s="31" t="s">
        <v>102</v>
      </c>
      <c r="C10" s="32">
        <v>1</v>
      </c>
      <c r="D10" s="33">
        <f>C10/$E$10</f>
        <v>1</v>
      </c>
      <c r="E10" s="32">
        <v>1</v>
      </c>
      <c r="F10" s="70">
        <f t="shared" si="0"/>
        <v>2.8571428571428571E-2</v>
      </c>
      <c r="G10" s="12">
        <v>25536</v>
      </c>
      <c r="H10" s="12">
        <f t="shared" si="1"/>
        <v>729.6</v>
      </c>
      <c r="I10" s="13" t="s">
        <v>295</v>
      </c>
      <c r="J10" s="13" t="s">
        <v>295</v>
      </c>
      <c r="L10" s="9" t="s">
        <v>281</v>
      </c>
      <c r="M10" s="10">
        <v>2</v>
      </c>
      <c r="N10" s="11">
        <v>5.7142857142857141E-2</v>
      </c>
    </row>
    <row r="11" spans="1:14" x14ac:dyDescent="0.35">
      <c r="A11" s="117" t="s">
        <v>266</v>
      </c>
      <c r="B11" s="30" t="s">
        <v>33</v>
      </c>
      <c r="C11" s="10">
        <v>2</v>
      </c>
      <c r="D11" s="11">
        <f>C11/$E$11</f>
        <v>0.25</v>
      </c>
      <c r="E11" s="119">
        <v>8</v>
      </c>
      <c r="F11" s="121">
        <f t="shared" si="0"/>
        <v>0.22857142857142856</v>
      </c>
      <c r="G11" s="115">
        <v>185009.50333333333</v>
      </c>
      <c r="H11" s="115">
        <f t="shared" si="1"/>
        <v>42287.886476190477</v>
      </c>
      <c r="I11" s="123">
        <v>107.83333333333333</v>
      </c>
      <c r="J11" s="123">
        <f t="shared" si="2"/>
        <v>24.647619047619045</v>
      </c>
      <c r="L11" s="9" t="s">
        <v>265</v>
      </c>
      <c r="M11" s="10">
        <v>1</v>
      </c>
      <c r="N11" s="11">
        <v>2.8571428571428571E-2</v>
      </c>
    </row>
    <row r="12" spans="1:14" x14ac:dyDescent="0.35">
      <c r="A12" s="118"/>
      <c r="B12" s="30" t="s">
        <v>34</v>
      </c>
      <c r="C12" s="10">
        <v>6</v>
      </c>
      <c r="D12" s="11">
        <f>C12/$E$11</f>
        <v>0.75</v>
      </c>
      <c r="E12" s="120"/>
      <c r="F12" s="122"/>
      <c r="G12" s="116"/>
      <c r="H12" s="116"/>
      <c r="I12" s="124"/>
      <c r="J12" s="124"/>
      <c r="L12" s="9" t="s">
        <v>267</v>
      </c>
      <c r="M12" s="10">
        <v>1</v>
      </c>
      <c r="N12" s="11">
        <v>2.8571428571428571E-2</v>
      </c>
    </row>
    <row r="13" spans="1:14" x14ac:dyDescent="0.35">
      <c r="A13" s="31" t="s">
        <v>276</v>
      </c>
      <c r="B13" s="31" t="s">
        <v>78</v>
      </c>
      <c r="C13" s="32">
        <v>2</v>
      </c>
      <c r="D13" s="33">
        <f>C13/$E$13</f>
        <v>1</v>
      </c>
      <c r="E13" s="32">
        <v>2</v>
      </c>
      <c r="F13" s="69">
        <f t="shared" si="0"/>
        <v>5.7142857142857141E-2</v>
      </c>
      <c r="G13" s="12">
        <v>32423.119999999999</v>
      </c>
      <c r="H13" s="12">
        <f t="shared" si="1"/>
        <v>1852.7497142857142</v>
      </c>
      <c r="I13" s="13" t="s">
        <v>295</v>
      </c>
      <c r="J13" s="13" t="s">
        <v>295</v>
      </c>
      <c r="L13" s="9" t="s">
        <v>273</v>
      </c>
      <c r="M13" s="10">
        <v>1</v>
      </c>
      <c r="N13" s="11">
        <v>2.8571428571428571E-2</v>
      </c>
    </row>
    <row r="14" spans="1:14" x14ac:dyDescent="0.35">
      <c r="A14" s="30" t="s">
        <v>268</v>
      </c>
      <c r="B14" s="30" t="s">
        <v>38</v>
      </c>
      <c r="C14" s="10">
        <v>1</v>
      </c>
      <c r="D14" s="11">
        <f>C14/$E$14</f>
        <v>1</v>
      </c>
      <c r="E14" s="10">
        <v>1</v>
      </c>
      <c r="F14" s="69">
        <f t="shared" si="0"/>
        <v>2.8571428571428571E-2</v>
      </c>
      <c r="G14" s="12"/>
      <c r="H14" s="12">
        <f t="shared" si="1"/>
        <v>0</v>
      </c>
      <c r="I14" s="13">
        <v>7</v>
      </c>
      <c r="J14" s="13">
        <f t="shared" si="2"/>
        <v>0.19999999999999998</v>
      </c>
      <c r="L14" s="9" t="s">
        <v>268</v>
      </c>
      <c r="M14" s="10">
        <v>1</v>
      </c>
      <c r="N14" s="11">
        <v>2.8571428571428571E-2</v>
      </c>
    </row>
    <row r="15" spans="1:14" x14ac:dyDescent="0.35">
      <c r="A15" s="31" t="s">
        <v>279</v>
      </c>
      <c r="B15" s="31" t="s">
        <v>105</v>
      </c>
      <c r="C15" s="32">
        <v>1</v>
      </c>
      <c r="D15" s="33">
        <f>C15/$E$15</f>
        <v>1</v>
      </c>
      <c r="E15" s="32">
        <v>1</v>
      </c>
      <c r="F15" s="70">
        <f t="shared" si="0"/>
        <v>2.8571428571428571E-2</v>
      </c>
      <c r="G15" s="12"/>
      <c r="H15" s="12">
        <f t="shared" si="1"/>
        <v>0</v>
      </c>
      <c r="I15" s="13">
        <v>71</v>
      </c>
      <c r="J15" s="13">
        <f t="shared" si="2"/>
        <v>2.0285714285714285</v>
      </c>
      <c r="L15" s="9" t="s">
        <v>279</v>
      </c>
      <c r="M15" s="10">
        <v>1</v>
      </c>
      <c r="N15" s="11">
        <v>2.8571428571428571E-2</v>
      </c>
    </row>
    <row r="16" spans="1:14" x14ac:dyDescent="0.35">
      <c r="A16" s="117" t="s">
        <v>272</v>
      </c>
      <c r="B16" s="30" t="s">
        <v>68</v>
      </c>
      <c r="C16" s="10">
        <v>1</v>
      </c>
      <c r="D16" s="11">
        <f>C16/$E$16</f>
        <v>0.5</v>
      </c>
      <c r="E16" s="119">
        <v>2</v>
      </c>
      <c r="F16" s="121">
        <f t="shared" si="0"/>
        <v>5.7142857142857141E-2</v>
      </c>
      <c r="G16" s="115"/>
      <c r="H16" s="115">
        <f t="shared" si="1"/>
        <v>0</v>
      </c>
      <c r="I16" s="123">
        <v>7.5</v>
      </c>
      <c r="J16" s="123">
        <f t="shared" si="2"/>
        <v>0.42857142857142855</v>
      </c>
    </row>
    <row r="17" spans="1:13" ht="29" x14ac:dyDescent="0.35">
      <c r="A17" s="118"/>
      <c r="B17" s="30" t="s">
        <v>69</v>
      </c>
      <c r="C17" s="10">
        <v>1</v>
      </c>
      <c r="D17" s="11">
        <f>C17/$E$16</f>
        <v>0.5</v>
      </c>
      <c r="E17" s="120"/>
      <c r="F17" s="122"/>
      <c r="G17" s="116"/>
      <c r="H17" s="116"/>
      <c r="I17" s="124"/>
      <c r="J17" s="124"/>
      <c r="L17" s="40" t="s">
        <v>339</v>
      </c>
      <c r="M17" s="8" t="s">
        <v>285</v>
      </c>
    </row>
    <row r="18" spans="1:13" x14ac:dyDescent="0.35">
      <c r="A18" s="31" t="s">
        <v>280</v>
      </c>
      <c r="B18" s="31" t="s">
        <v>52</v>
      </c>
      <c r="C18" s="32">
        <v>3</v>
      </c>
      <c r="D18" s="33">
        <f>C18/$E$18</f>
        <v>1</v>
      </c>
      <c r="E18" s="32">
        <v>3</v>
      </c>
      <c r="F18" s="70">
        <f t="shared" si="0"/>
        <v>8.5714285714285715E-2</v>
      </c>
      <c r="G18" s="12"/>
      <c r="H18" s="12">
        <f t="shared" si="1"/>
        <v>0</v>
      </c>
      <c r="I18" s="13">
        <v>43.333333333333336</v>
      </c>
      <c r="J18" s="13">
        <f t="shared" si="2"/>
        <v>3.7142857142857144</v>
      </c>
      <c r="L18" s="9" t="s">
        <v>287</v>
      </c>
      <c r="M18" s="23">
        <v>0.14285714285714285</v>
      </c>
    </row>
    <row r="19" spans="1:13" x14ac:dyDescent="0.35">
      <c r="A19" s="30" t="s">
        <v>281</v>
      </c>
      <c r="B19" s="30" t="s">
        <v>120</v>
      </c>
      <c r="C19" s="10">
        <v>2</v>
      </c>
      <c r="D19" s="11">
        <f>C19/$E$19</f>
        <v>1</v>
      </c>
      <c r="E19" s="10">
        <v>2</v>
      </c>
      <c r="F19" s="69">
        <f t="shared" si="0"/>
        <v>5.7142857142857141E-2</v>
      </c>
      <c r="G19" s="12"/>
      <c r="H19" s="12">
        <f t="shared" si="1"/>
        <v>0</v>
      </c>
      <c r="I19" s="13">
        <v>16</v>
      </c>
      <c r="J19" s="13">
        <f t="shared" si="2"/>
        <v>0.91428571428571426</v>
      </c>
      <c r="L19" s="9" t="s">
        <v>288</v>
      </c>
      <c r="M19" s="23">
        <v>0.14285714285714285</v>
      </c>
    </row>
    <row r="20" spans="1:13" x14ac:dyDescent="0.35">
      <c r="L20" s="9" t="s">
        <v>290</v>
      </c>
      <c r="M20" s="23">
        <v>0.14285714285714285</v>
      </c>
    </row>
    <row r="21" spans="1:13" x14ac:dyDescent="0.35">
      <c r="F21" s="68">
        <f>SUM(F3:F19)</f>
        <v>1</v>
      </c>
      <c r="L21" s="9" t="s">
        <v>292</v>
      </c>
      <c r="M21" s="23">
        <v>0.14285714285714285</v>
      </c>
    </row>
    <row r="22" spans="1:13" x14ac:dyDescent="0.35">
      <c r="L22" s="9" t="s">
        <v>293</v>
      </c>
      <c r="M22" s="23">
        <v>0.14285714285714285</v>
      </c>
    </row>
    <row r="23" spans="1:13" x14ac:dyDescent="0.35">
      <c r="L23" s="9" t="s">
        <v>286</v>
      </c>
      <c r="M23" s="23">
        <v>0</v>
      </c>
    </row>
    <row r="24" spans="1:13" x14ac:dyDescent="0.35">
      <c r="L24" s="9" t="s">
        <v>289</v>
      </c>
      <c r="M24" s="23">
        <v>0</v>
      </c>
    </row>
    <row r="25" spans="1:13" x14ac:dyDescent="0.35">
      <c r="L25" s="9" t="s">
        <v>291</v>
      </c>
      <c r="M25" s="23">
        <v>0</v>
      </c>
    </row>
    <row r="26" spans="1:13" x14ac:dyDescent="0.35">
      <c r="L26" s="9" t="s">
        <v>294</v>
      </c>
      <c r="M26" s="23">
        <v>0.2857142857142857</v>
      </c>
    </row>
  </sheetData>
  <mergeCells count="24">
    <mergeCell ref="H11:H12"/>
    <mergeCell ref="I11:I12"/>
    <mergeCell ref="J11:J12"/>
    <mergeCell ref="A16:A17"/>
    <mergeCell ref="E16:E17"/>
    <mergeCell ref="F16:F17"/>
    <mergeCell ref="G16:G17"/>
    <mergeCell ref="H16:H17"/>
    <mergeCell ref="I16:I17"/>
    <mergeCell ref="J16:J17"/>
    <mergeCell ref="A8:A9"/>
    <mergeCell ref="E8:E9"/>
    <mergeCell ref="F8:F9"/>
    <mergeCell ref="G8:G9"/>
    <mergeCell ref="A11:A12"/>
    <mergeCell ref="E11:E12"/>
    <mergeCell ref="F11:F12"/>
    <mergeCell ref="G11:G12"/>
    <mergeCell ref="A1:J1"/>
    <mergeCell ref="L1:N1"/>
    <mergeCell ref="A6:A7"/>
    <mergeCell ref="E6:E7"/>
    <mergeCell ref="F6:F7"/>
    <mergeCell ref="G6:G7"/>
  </mergeCells>
  <conditionalFormatting sqref="D3:D19">
    <cfRule type="colorScale" priority="8">
      <colorScale>
        <cfvo type="min"/>
        <cfvo type="max"/>
        <color rgb="FFFCFCFF"/>
        <color rgb="FFF8696B"/>
      </colorScale>
    </cfRule>
  </conditionalFormatting>
  <conditionalFormatting sqref="F3:F19">
    <cfRule type="colorScale" priority="7">
      <colorScale>
        <cfvo type="min"/>
        <cfvo type="max"/>
        <color rgb="FFFCFCFF"/>
        <color rgb="FFF8696B"/>
      </colorScale>
    </cfRule>
  </conditionalFormatting>
  <conditionalFormatting sqref="G3:G19">
    <cfRule type="colorScale" priority="6">
      <colorScale>
        <cfvo type="min"/>
        <cfvo type="max"/>
        <color rgb="FFFCFCFF"/>
        <color rgb="FFF8696B"/>
      </colorScale>
    </cfRule>
  </conditionalFormatting>
  <conditionalFormatting sqref="G2:H2">
    <cfRule type="colorScale" priority="9">
      <colorScale>
        <cfvo type="min"/>
        <cfvo type="max"/>
        <color rgb="FFFCFCFF"/>
        <color rgb="FFF8696B"/>
      </colorScale>
    </cfRule>
  </conditionalFormatting>
  <conditionalFormatting sqref="H3:H19">
    <cfRule type="colorScale" priority="5">
      <colorScale>
        <cfvo type="min"/>
        <cfvo type="max"/>
        <color rgb="FFFCFCFF"/>
        <color rgb="FFF8696B"/>
      </colorScale>
    </cfRule>
  </conditionalFormatting>
  <conditionalFormatting sqref="I3:I19">
    <cfRule type="colorScale" priority="4">
      <colorScale>
        <cfvo type="min"/>
        <cfvo type="max"/>
        <color rgb="FFFCFCFF"/>
        <color rgb="FFF8696B"/>
      </colorScale>
    </cfRule>
  </conditionalFormatting>
  <conditionalFormatting sqref="J3:J19">
    <cfRule type="colorScale" priority="3">
      <colorScale>
        <cfvo type="min"/>
        <cfvo type="max"/>
        <color rgb="FFFCFCFF"/>
        <color rgb="FFF8696B"/>
      </colorScale>
    </cfRule>
  </conditionalFormatting>
  <conditionalFormatting sqref="M18:M25">
    <cfRule type="colorScale" priority="1">
      <colorScale>
        <cfvo type="min"/>
        <cfvo type="max"/>
        <color rgb="FFFCFCFF"/>
        <color rgb="FFF8696B"/>
      </colorScale>
    </cfRule>
  </conditionalFormatting>
  <conditionalFormatting sqref="N3:N15">
    <cfRule type="colorScale" priority="2">
      <colorScale>
        <cfvo type="min"/>
        <cfvo type="max"/>
        <color rgb="FFFCFCFF"/>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1"/>
  <sheetViews>
    <sheetView topLeftCell="D1" workbookViewId="0">
      <pane ySplit="1" topLeftCell="A2" activePane="bottomLeft" state="frozen"/>
      <selection pane="bottomLeft" activeCell="J17" sqref="J17"/>
    </sheetView>
  </sheetViews>
  <sheetFormatPr defaultRowHeight="14.5" x14ac:dyDescent="0.35"/>
  <cols>
    <col min="1" max="1" width="37.1796875" bestFit="1" customWidth="1"/>
    <col min="2" max="2" width="48.7265625" bestFit="1" customWidth="1"/>
    <col min="3" max="3" width="26.26953125" bestFit="1" customWidth="1"/>
    <col min="4" max="4" width="17.54296875" style="44" bestFit="1" customWidth="1"/>
    <col min="5" max="5" width="19.81640625" bestFit="1" customWidth="1"/>
    <col min="6" max="6" width="16.1796875" style="44" bestFit="1" customWidth="1"/>
    <col min="7" max="7" width="19.453125" style="29" bestFit="1" customWidth="1"/>
    <col min="8" max="8" width="20.26953125" style="29" bestFit="1" customWidth="1"/>
    <col min="10" max="10" width="44.1796875" bestFit="1" customWidth="1"/>
    <col min="11" max="11" width="6.1796875" bestFit="1" customWidth="1"/>
    <col min="12" max="12" width="6" bestFit="1" customWidth="1"/>
    <col min="13" max="13" width="19.453125" bestFit="1" customWidth="1"/>
    <col min="14" max="14" width="20.26953125" bestFit="1" customWidth="1"/>
    <col min="16" max="16" width="38.54296875" bestFit="1" customWidth="1"/>
    <col min="17" max="17" width="21" bestFit="1" customWidth="1"/>
    <col min="18" max="18" width="13.453125" bestFit="1" customWidth="1"/>
    <col min="19" max="19" width="11.81640625" bestFit="1" customWidth="1"/>
    <col min="20" max="20" width="9.7265625" bestFit="1" customWidth="1"/>
    <col min="21" max="21" width="9.54296875" bestFit="1" customWidth="1"/>
    <col min="22" max="22" width="7.81640625" bestFit="1" customWidth="1"/>
    <col min="23" max="23" width="14.81640625" bestFit="1" customWidth="1"/>
    <col min="24" max="24" width="6.26953125" bestFit="1" customWidth="1"/>
    <col min="25" max="25" width="8.7265625" bestFit="1" customWidth="1"/>
    <col min="26" max="26" width="6.7265625" bestFit="1" customWidth="1"/>
    <col min="27" max="27" width="22.54296875" bestFit="1" customWidth="1"/>
    <col min="28" max="28" width="45.7265625" bestFit="1" customWidth="1"/>
    <col min="29" max="29" width="39.7265625" bestFit="1" customWidth="1"/>
    <col min="30" max="30" width="7.26953125" bestFit="1" customWidth="1"/>
    <col min="31" max="31" width="10.7265625" bestFit="1" customWidth="1"/>
  </cols>
  <sheetData>
    <row r="1" spans="1:31" ht="59.5" customHeight="1" x14ac:dyDescent="0.35">
      <c r="A1" s="79" t="s">
        <v>347</v>
      </c>
      <c r="B1" s="79"/>
      <c r="C1" s="79"/>
      <c r="D1" s="79"/>
      <c r="E1" s="79"/>
      <c r="F1" s="79"/>
      <c r="G1" s="79"/>
      <c r="H1" s="79"/>
      <c r="J1" s="79" t="s">
        <v>348</v>
      </c>
      <c r="K1" s="79"/>
      <c r="L1" s="79"/>
      <c r="P1" s="79" t="s">
        <v>349</v>
      </c>
      <c r="Q1" s="79"/>
      <c r="R1" s="79"/>
      <c r="S1" s="79"/>
      <c r="T1" s="79"/>
      <c r="U1" s="79"/>
      <c r="V1" s="79"/>
      <c r="W1" s="79"/>
      <c r="X1" s="79"/>
      <c r="Y1" s="79"/>
      <c r="Z1" s="79"/>
      <c r="AA1" s="79"/>
      <c r="AB1" s="79"/>
      <c r="AC1" s="79"/>
      <c r="AD1" s="79"/>
      <c r="AE1" s="79"/>
    </row>
    <row r="2" spans="1:31" x14ac:dyDescent="0.35">
      <c r="A2" s="8" t="s">
        <v>238</v>
      </c>
      <c r="B2" s="8" t="s">
        <v>239</v>
      </c>
      <c r="C2" s="8" t="s">
        <v>299</v>
      </c>
      <c r="D2" s="3" t="s">
        <v>241</v>
      </c>
      <c r="E2" s="8" t="s">
        <v>300</v>
      </c>
      <c r="F2" s="3" t="s">
        <v>301</v>
      </c>
      <c r="G2" s="4" t="s">
        <v>302</v>
      </c>
      <c r="H2" s="4" t="s">
        <v>303</v>
      </c>
      <c r="J2" s="8" t="s">
        <v>238</v>
      </c>
      <c r="K2" s="8" t="s">
        <v>248</v>
      </c>
      <c r="L2" s="8" t="s">
        <v>304</v>
      </c>
      <c r="P2" s="57" t="s">
        <v>336</v>
      </c>
      <c r="Q2" s="8" t="s">
        <v>265</v>
      </c>
      <c r="R2" s="8" t="s">
        <v>321</v>
      </c>
      <c r="S2" s="8" t="s">
        <v>316</v>
      </c>
      <c r="T2" s="8" t="s">
        <v>315</v>
      </c>
      <c r="U2" s="8" t="s">
        <v>322</v>
      </c>
      <c r="V2" s="8" t="s">
        <v>329</v>
      </c>
      <c r="W2" s="8" t="s">
        <v>318</v>
      </c>
      <c r="X2" s="8" t="s">
        <v>328</v>
      </c>
      <c r="Y2" s="8" t="s">
        <v>331</v>
      </c>
      <c r="Z2" s="8" t="s">
        <v>333</v>
      </c>
      <c r="AA2" s="8" t="s">
        <v>323</v>
      </c>
      <c r="AB2" s="8" t="s">
        <v>320</v>
      </c>
      <c r="AC2" s="8" t="s">
        <v>326</v>
      </c>
      <c r="AD2" s="8" t="s">
        <v>313</v>
      </c>
      <c r="AE2" s="8" t="s">
        <v>283</v>
      </c>
    </row>
    <row r="3" spans="1:31" x14ac:dyDescent="0.35">
      <c r="A3" s="30" t="s">
        <v>265</v>
      </c>
      <c r="B3" s="30" t="s">
        <v>193</v>
      </c>
      <c r="C3" s="10">
        <v>1</v>
      </c>
      <c r="D3" s="11">
        <f>C3/E3</f>
        <v>1</v>
      </c>
      <c r="E3" s="10">
        <v>1</v>
      </c>
      <c r="F3" s="11">
        <f>E3/SUM($E$3:$E$19)</f>
        <v>2.7777777777777776E-2</v>
      </c>
      <c r="G3" s="12">
        <v>4472</v>
      </c>
      <c r="H3" s="12">
        <f>G3*F3</f>
        <v>124.22222222222221</v>
      </c>
      <c r="J3" s="9" t="s">
        <v>305</v>
      </c>
      <c r="K3" s="10">
        <v>6</v>
      </c>
      <c r="L3" s="11">
        <v>0.16666666666666666</v>
      </c>
      <c r="P3" s="52" t="s">
        <v>265</v>
      </c>
      <c r="Q3" s="11">
        <v>1</v>
      </c>
      <c r="R3" s="11">
        <v>0</v>
      </c>
      <c r="S3" s="11">
        <v>0</v>
      </c>
      <c r="T3" s="11">
        <v>0</v>
      </c>
      <c r="U3" s="11">
        <v>0</v>
      </c>
      <c r="V3" s="11">
        <v>0</v>
      </c>
      <c r="W3" s="11">
        <v>0</v>
      </c>
      <c r="X3" s="11">
        <v>0</v>
      </c>
      <c r="Y3" s="11">
        <v>0</v>
      </c>
      <c r="Z3" s="11">
        <v>0</v>
      </c>
      <c r="AA3" s="11">
        <v>0</v>
      </c>
      <c r="AB3" s="11">
        <v>0</v>
      </c>
      <c r="AC3" s="11">
        <v>0</v>
      </c>
      <c r="AD3" s="11">
        <v>0</v>
      </c>
      <c r="AE3" s="41">
        <v>1</v>
      </c>
    </row>
    <row r="4" spans="1:31" x14ac:dyDescent="0.35">
      <c r="A4" s="31" t="s">
        <v>306</v>
      </c>
      <c r="B4" s="31" t="s">
        <v>189</v>
      </c>
      <c r="C4" s="32">
        <v>2</v>
      </c>
      <c r="D4" s="33">
        <f>C4/E4</f>
        <v>1</v>
      </c>
      <c r="E4" s="32">
        <v>2</v>
      </c>
      <c r="F4" s="33">
        <f>E4/SUM($E$3:$E$19)</f>
        <v>5.5555555555555552E-2</v>
      </c>
      <c r="G4" s="34">
        <v>41899.589999999997</v>
      </c>
      <c r="H4" s="34">
        <f>G4*F4</f>
        <v>2327.7549999999997</v>
      </c>
      <c r="J4" s="9" t="s">
        <v>269</v>
      </c>
      <c r="K4" s="10">
        <v>5</v>
      </c>
      <c r="L4" s="11">
        <v>0.1388888888888889</v>
      </c>
      <c r="P4" s="52" t="s">
        <v>306</v>
      </c>
      <c r="Q4" s="11">
        <v>0</v>
      </c>
      <c r="R4" s="11">
        <v>0</v>
      </c>
      <c r="S4" s="11">
        <v>0</v>
      </c>
      <c r="T4" s="11">
        <v>0</v>
      </c>
      <c r="U4" s="11">
        <v>0</v>
      </c>
      <c r="V4" s="11">
        <v>0</v>
      </c>
      <c r="W4" s="11">
        <v>0</v>
      </c>
      <c r="X4" s="11">
        <v>0.5</v>
      </c>
      <c r="Y4" s="11">
        <v>0</v>
      </c>
      <c r="Z4" s="11">
        <v>0</v>
      </c>
      <c r="AA4" s="11">
        <v>0.5</v>
      </c>
      <c r="AB4" s="11">
        <v>0</v>
      </c>
      <c r="AC4" s="11">
        <v>0</v>
      </c>
      <c r="AD4" s="11">
        <v>0</v>
      </c>
      <c r="AE4" s="41">
        <v>1</v>
      </c>
    </row>
    <row r="5" spans="1:31" x14ac:dyDescent="0.35">
      <c r="A5" s="96" t="s">
        <v>269</v>
      </c>
      <c r="B5" s="30" t="s">
        <v>60</v>
      </c>
      <c r="C5" s="10">
        <v>1</v>
      </c>
      <c r="D5" s="11">
        <f>C5/$E$5</f>
        <v>0.2</v>
      </c>
      <c r="E5" s="86">
        <v>5</v>
      </c>
      <c r="F5" s="87">
        <f>E5/SUM($E$3:$E$19)</f>
        <v>0.1388888888888889</v>
      </c>
      <c r="G5" s="88">
        <v>3166.3625000000002</v>
      </c>
      <c r="H5" s="88">
        <f>G5*F5</f>
        <v>439.77256944444451</v>
      </c>
      <c r="J5" s="9" t="s">
        <v>266</v>
      </c>
      <c r="K5" s="10">
        <v>4</v>
      </c>
      <c r="L5" s="11">
        <v>0.1111111111111111</v>
      </c>
      <c r="P5" s="52" t="s">
        <v>269</v>
      </c>
      <c r="Q5" s="11">
        <v>0</v>
      </c>
      <c r="R5" s="11">
        <v>0</v>
      </c>
      <c r="S5" s="11">
        <v>0.2</v>
      </c>
      <c r="T5" s="11">
        <v>0</v>
      </c>
      <c r="U5" s="11">
        <v>0.2</v>
      </c>
      <c r="V5" s="11">
        <v>0</v>
      </c>
      <c r="W5" s="11">
        <v>0</v>
      </c>
      <c r="X5" s="11">
        <v>0</v>
      </c>
      <c r="Y5" s="11">
        <v>0</v>
      </c>
      <c r="Z5" s="11">
        <v>0.2</v>
      </c>
      <c r="AA5" s="11">
        <v>0.2</v>
      </c>
      <c r="AB5" s="11">
        <v>0</v>
      </c>
      <c r="AC5" s="11">
        <v>0</v>
      </c>
      <c r="AD5" s="11">
        <v>0.2</v>
      </c>
      <c r="AE5" s="41">
        <v>1</v>
      </c>
    </row>
    <row r="6" spans="1:31" x14ac:dyDescent="0.35">
      <c r="A6" s="96"/>
      <c r="B6" s="30" t="s">
        <v>62</v>
      </c>
      <c r="C6" s="10">
        <v>3</v>
      </c>
      <c r="D6" s="11">
        <f>C6/$E$5</f>
        <v>0.6</v>
      </c>
      <c r="E6" s="86"/>
      <c r="F6" s="87"/>
      <c r="G6" s="88"/>
      <c r="H6" s="88"/>
      <c r="J6" s="9" t="s">
        <v>276</v>
      </c>
      <c r="K6" s="10">
        <v>4</v>
      </c>
      <c r="L6" s="11">
        <v>0.1111111111111111</v>
      </c>
      <c r="P6" s="52" t="s">
        <v>264</v>
      </c>
      <c r="Q6" s="11">
        <v>0</v>
      </c>
      <c r="R6" s="11">
        <v>0.5</v>
      </c>
      <c r="S6" s="11">
        <v>0</v>
      </c>
      <c r="T6" s="11">
        <v>0</v>
      </c>
      <c r="U6" s="11">
        <v>0</v>
      </c>
      <c r="V6" s="11">
        <v>0</v>
      </c>
      <c r="W6" s="11">
        <v>0</v>
      </c>
      <c r="X6" s="11">
        <v>0</v>
      </c>
      <c r="Y6" s="11">
        <v>0</v>
      </c>
      <c r="Z6" s="11">
        <v>0</v>
      </c>
      <c r="AA6" s="11">
        <v>0</v>
      </c>
      <c r="AB6" s="11">
        <v>0.5</v>
      </c>
      <c r="AC6" s="11">
        <v>0</v>
      </c>
      <c r="AD6" s="11">
        <v>0</v>
      </c>
      <c r="AE6" s="41">
        <v>1</v>
      </c>
    </row>
    <row r="7" spans="1:31" x14ac:dyDescent="0.35">
      <c r="A7" s="96"/>
      <c r="B7" s="30" t="s">
        <v>63</v>
      </c>
      <c r="C7" s="10">
        <v>1</v>
      </c>
      <c r="D7" s="11">
        <f>C7/$E$5</f>
        <v>0.2</v>
      </c>
      <c r="E7" s="86"/>
      <c r="F7" s="87"/>
      <c r="G7" s="88"/>
      <c r="H7" s="88"/>
      <c r="J7" s="9" t="s">
        <v>273</v>
      </c>
      <c r="K7" s="10">
        <v>3</v>
      </c>
      <c r="L7" s="11">
        <v>8.3333333333333329E-2</v>
      </c>
      <c r="P7" s="52" t="s">
        <v>273</v>
      </c>
      <c r="Q7" s="11">
        <v>0</v>
      </c>
      <c r="R7" s="11">
        <v>0</v>
      </c>
      <c r="S7" s="11">
        <v>0</v>
      </c>
      <c r="T7" s="11">
        <v>0</v>
      </c>
      <c r="U7" s="11">
        <v>0</v>
      </c>
      <c r="V7" s="11">
        <v>0</v>
      </c>
      <c r="W7" s="11">
        <v>0</v>
      </c>
      <c r="X7" s="11">
        <v>0</v>
      </c>
      <c r="Y7" s="11">
        <v>0</v>
      </c>
      <c r="Z7" s="11">
        <v>0</v>
      </c>
      <c r="AA7" s="11">
        <v>0</v>
      </c>
      <c r="AB7" s="11">
        <v>0</v>
      </c>
      <c r="AC7" s="11">
        <v>0</v>
      </c>
      <c r="AD7" s="11">
        <v>1</v>
      </c>
      <c r="AE7" s="41">
        <v>1</v>
      </c>
    </row>
    <row r="8" spans="1:31" x14ac:dyDescent="0.35">
      <c r="A8" s="97" t="s">
        <v>264</v>
      </c>
      <c r="B8" s="31" t="s">
        <v>28</v>
      </c>
      <c r="C8" s="32">
        <v>1</v>
      </c>
      <c r="D8" s="33">
        <f>C8/$E$8</f>
        <v>0.5</v>
      </c>
      <c r="E8" s="98">
        <v>2</v>
      </c>
      <c r="F8" s="99">
        <f>E8/SUM($E$3:$E$19)</f>
        <v>5.5555555555555552E-2</v>
      </c>
      <c r="G8" s="100">
        <v>3682.645</v>
      </c>
      <c r="H8" s="100">
        <f>G8*F8</f>
        <v>204.59138888888887</v>
      </c>
      <c r="J8" s="9" t="s">
        <v>308</v>
      </c>
      <c r="K8" s="10">
        <v>3</v>
      </c>
      <c r="L8" s="11">
        <v>8.3333333333333329E-2</v>
      </c>
      <c r="P8" s="52" t="s">
        <v>308</v>
      </c>
      <c r="Q8" s="11">
        <v>0</v>
      </c>
      <c r="R8" s="11">
        <v>0</v>
      </c>
      <c r="S8" s="11">
        <v>0</v>
      </c>
      <c r="T8" s="11">
        <v>1</v>
      </c>
      <c r="U8" s="11">
        <v>0</v>
      </c>
      <c r="V8" s="11">
        <v>0</v>
      </c>
      <c r="W8" s="11">
        <v>0</v>
      </c>
      <c r="X8" s="11">
        <v>0</v>
      </c>
      <c r="Y8" s="11">
        <v>0</v>
      </c>
      <c r="Z8" s="11">
        <v>0</v>
      </c>
      <c r="AA8" s="11">
        <v>0</v>
      </c>
      <c r="AB8" s="11">
        <v>0</v>
      </c>
      <c r="AC8" s="11">
        <v>0</v>
      </c>
      <c r="AD8" s="11">
        <v>0</v>
      </c>
      <c r="AE8" s="41">
        <v>1</v>
      </c>
    </row>
    <row r="9" spans="1:31" x14ac:dyDescent="0.35">
      <c r="A9" s="97"/>
      <c r="B9" s="31" t="s">
        <v>148</v>
      </c>
      <c r="C9" s="32">
        <v>1</v>
      </c>
      <c r="D9" s="33">
        <f>C9/$E$8</f>
        <v>0.5</v>
      </c>
      <c r="E9" s="98"/>
      <c r="F9" s="99"/>
      <c r="G9" s="100"/>
      <c r="H9" s="100"/>
      <c r="J9" s="9" t="s">
        <v>83</v>
      </c>
      <c r="K9" s="10">
        <v>3</v>
      </c>
      <c r="L9" s="11">
        <v>8.3333333333333329E-2</v>
      </c>
      <c r="P9" s="52" t="s">
        <v>83</v>
      </c>
      <c r="Q9" s="11">
        <v>0</v>
      </c>
      <c r="R9" s="11">
        <v>1</v>
      </c>
      <c r="S9" s="11">
        <v>0</v>
      </c>
      <c r="T9" s="11">
        <v>0</v>
      </c>
      <c r="U9" s="11">
        <v>0</v>
      </c>
      <c r="V9" s="11">
        <v>0</v>
      </c>
      <c r="W9" s="11">
        <v>0</v>
      </c>
      <c r="X9" s="11">
        <v>0</v>
      </c>
      <c r="Y9" s="11">
        <v>0</v>
      </c>
      <c r="Z9" s="11">
        <v>0</v>
      </c>
      <c r="AA9" s="11">
        <v>0</v>
      </c>
      <c r="AB9" s="11">
        <v>0</v>
      </c>
      <c r="AC9" s="11">
        <v>0</v>
      </c>
      <c r="AD9" s="11">
        <v>0</v>
      </c>
      <c r="AE9" s="41">
        <v>1</v>
      </c>
    </row>
    <row r="10" spans="1:31" x14ac:dyDescent="0.35">
      <c r="A10" s="96" t="s">
        <v>273</v>
      </c>
      <c r="B10" s="30" t="s">
        <v>171</v>
      </c>
      <c r="C10" s="10">
        <v>1</v>
      </c>
      <c r="D10" s="11">
        <f>C10/$E$10</f>
        <v>0.33333333333333331</v>
      </c>
      <c r="E10" s="86">
        <v>3</v>
      </c>
      <c r="F10" s="87">
        <f>E10/SUM($E$3:$E$19)</f>
        <v>8.3333333333333329E-2</v>
      </c>
      <c r="G10" s="88">
        <v>5707.7733333333335</v>
      </c>
      <c r="H10" s="88">
        <f>G10*F10</f>
        <v>475.64777777777778</v>
      </c>
      <c r="J10" s="9" t="s">
        <v>306</v>
      </c>
      <c r="K10" s="10">
        <v>2</v>
      </c>
      <c r="L10" s="11">
        <v>5.5555555555555552E-2</v>
      </c>
      <c r="P10" s="52" t="s">
        <v>266</v>
      </c>
      <c r="Q10" s="11">
        <v>0</v>
      </c>
      <c r="R10" s="11">
        <v>0</v>
      </c>
      <c r="S10" s="11">
        <v>0</v>
      </c>
      <c r="T10" s="11">
        <v>0</v>
      </c>
      <c r="U10" s="11">
        <v>0</v>
      </c>
      <c r="V10" s="11">
        <v>0</v>
      </c>
      <c r="W10" s="11">
        <v>0</v>
      </c>
      <c r="X10" s="11">
        <v>0</v>
      </c>
      <c r="Y10" s="11">
        <v>0</v>
      </c>
      <c r="Z10" s="11">
        <v>0</v>
      </c>
      <c r="AA10" s="11">
        <v>0</v>
      </c>
      <c r="AB10" s="11">
        <v>0</v>
      </c>
      <c r="AC10" s="11">
        <v>0</v>
      </c>
      <c r="AD10" s="11">
        <v>1</v>
      </c>
      <c r="AE10" s="41">
        <v>1</v>
      </c>
    </row>
    <row r="11" spans="1:31" x14ac:dyDescent="0.35">
      <c r="A11" s="96"/>
      <c r="B11" s="30" t="s">
        <v>173</v>
      </c>
      <c r="C11" s="10">
        <v>2</v>
      </c>
      <c r="D11" s="11">
        <f>C11/$E$10</f>
        <v>0.66666666666666663</v>
      </c>
      <c r="E11" s="86"/>
      <c r="F11" s="87"/>
      <c r="G11" s="88"/>
      <c r="H11" s="88"/>
      <c r="J11" s="9" t="s">
        <v>264</v>
      </c>
      <c r="K11" s="10">
        <v>2</v>
      </c>
      <c r="L11" s="11">
        <v>5.5555555555555552E-2</v>
      </c>
      <c r="P11" s="52" t="s">
        <v>276</v>
      </c>
      <c r="Q11" s="11">
        <v>0</v>
      </c>
      <c r="R11" s="11">
        <v>0.25</v>
      </c>
      <c r="S11" s="11">
        <v>0</v>
      </c>
      <c r="T11" s="11">
        <v>0</v>
      </c>
      <c r="U11" s="11">
        <v>0</v>
      </c>
      <c r="V11" s="11">
        <v>0.25</v>
      </c>
      <c r="W11" s="11">
        <v>0</v>
      </c>
      <c r="X11" s="11">
        <v>0</v>
      </c>
      <c r="Y11" s="11">
        <v>0</v>
      </c>
      <c r="Z11" s="11">
        <v>0</v>
      </c>
      <c r="AA11" s="11">
        <v>0</v>
      </c>
      <c r="AB11" s="11">
        <v>0</v>
      </c>
      <c r="AC11" s="11">
        <v>0.25</v>
      </c>
      <c r="AD11" s="11">
        <v>0.25</v>
      </c>
      <c r="AE11" s="41">
        <v>1</v>
      </c>
    </row>
    <row r="12" spans="1:31" x14ac:dyDescent="0.35">
      <c r="A12" s="31" t="s">
        <v>308</v>
      </c>
      <c r="B12" s="31" t="s">
        <v>205</v>
      </c>
      <c r="C12" s="32">
        <v>3</v>
      </c>
      <c r="D12" s="33">
        <f>C12/E12</f>
        <v>1</v>
      </c>
      <c r="E12" s="32">
        <v>3</v>
      </c>
      <c r="F12" s="33">
        <f>E12/SUM($E$3:$E$19)</f>
        <v>8.3333333333333329E-2</v>
      </c>
      <c r="G12" s="34">
        <v>3719.58</v>
      </c>
      <c r="H12" s="34">
        <f>G12*F12</f>
        <v>309.96499999999997</v>
      </c>
      <c r="J12" s="9" t="s">
        <v>307</v>
      </c>
      <c r="K12" s="10">
        <v>2</v>
      </c>
      <c r="L12" s="11">
        <v>5.5555555555555552E-2</v>
      </c>
      <c r="P12" s="52" t="s">
        <v>307</v>
      </c>
      <c r="Q12" s="11">
        <v>0</v>
      </c>
      <c r="R12" s="11">
        <v>0</v>
      </c>
      <c r="S12" s="11">
        <v>0</v>
      </c>
      <c r="T12" s="11">
        <v>0.5</v>
      </c>
      <c r="U12" s="11">
        <v>0</v>
      </c>
      <c r="V12" s="11">
        <v>0</v>
      </c>
      <c r="W12" s="11">
        <v>0</v>
      </c>
      <c r="X12" s="11">
        <v>0.5</v>
      </c>
      <c r="Y12" s="11">
        <v>0</v>
      </c>
      <c r="Z12" s="11">
        <v>0</v>
      </c>
      <c r="AA12" s="11">
        <v>0</v>
      </c>
      <c r="AB12" s="11">
        <v>0</v>
      </c>
      <c r="AC12" s="11">
        <v>0</v>
      </c>
      <c r="AD12" s="11">
        <v>0</v>
      </c>
      <c r="AE12" s="41">
        <v>1</v>
      </c>
    </row>
    <row r="13" spans="1:31" x14ac:dyDescent="0.35">
      <c r="A13" s="30" t="s">
        <v>83</v>
      </c>
      <c r="B13" s="30" t="s">
        <v>200</v>
      </c>
      <c r="C13" s="10">
        <v>3</v>
      </c>
      <c r="D13" s="11">
        <f>C13/E13</f>
        <v>1</v>
      </c>
      <c r="E13" s="10">
        <v>3</v>
      </c>
      <c r="F13" s="11">
        <f>E13/SUM($E$3:$E$19)</f>
        <v>8.3333333333333329E-2</v>
      </c>
      <c r="G13" s="12">
        <v>2409.6</v>
      </c>
      <c r="H13" s="12">
        <f>G13*F13</f>
        <v>200.79999999999998</v>
      </c>
      <c r="J13" s="9" t="s">
        <v>265</v>
      </c>
      <c r="K13" s="10">
        <v>1</v>
      </c>
      <c r="L13" s="11">
        <v>2.7777777777777776E-2</v>
      </c>
      <c r="P13" s="52" t="s">
        <v>309</v>
      </c>
      <c r="Q13" s="11">
        <v>0</v>
      </c>
      <c r="R13" s="11">
        <v>0</v>
      </c>
      <c r="S13" s="11">
        <v>0</v>
      </c>
      <c r="T13" s="11">
        <v>0</v>
      </c>
      <c r="U13" s="11">
        <v>0</v>
      </c>
      <c r="V13" s="11">
        <v>0</v>
      </c>
      <c r="W13" s="11">
        <v>0</v>
      </c>
      <c r="X13" s="11">
        <v>0</v>
      </c>
      <c r="Y13" s="11">
        <v>1</v>
      </c>
      <c r="Z13" s="11">
        <v>0</v>
      </c>
      <c r="AA13" s="11">
        <v>0</v>
      </c>
      <c r="AB13" s="11">
        <v>0</v>
      </c>
      <c r="AC13" s="11">
        <v>0</v>
      </c>
      <c r="AD13" s="11">
        <v>0</v>
      </c>
      <c r="AE13" s="41">
        <v>1</v>
      </c>
    </row>
    <row r="14" spans="1:31" x14ac:dyDescent="0.35">
      <c r="A14" s="97" t="s">
        <v>266</v>
      </c>
      <c r="B14" s="31" t="s">
        <v>33</v>
      </c>
      <c r="C14" s="32">
        <v>1</v>
      </c>
      <c r="D14" s="33">
        <f>C14/$E$14</f>
        <v>0.25</v>
      </c>
      <c r="E14" s="98">
        <v>4</v>
      </c>
      <c r="F14" s="99">
        <f>E14/SUM($E$3:$E$19)</f>
        <v>0.1111111111111111</v>
      </c>
      <c r="G14" s="100">
        <v>16109.5</v>
      </c>
      <c r="H14" s="100">
        <f>G14*F14</f>
        <v>1789.9444444444443</v>
      </c>
      <c r="J14" s="9" t="s">
        <v>309</v>
      </c>
      <c r="K14" s="10">
        <v>1</v>
      </c>
      <c r="L14" s="11">
        <v>2.7777777777777776E-2</v>
      </c>
      <c r="P14" s="52" t="s">
        <v>305</v>
      </c>
      <c r="Q14" s="11">
        <v>0</v>
      </c>
      <c r="R14" s="11">
        <v>0.16666666666666666</v>
      </c>
      <c r="S14" s="11">
        <v>0</v>
      </c>
      <c r="T14" s="11">
        <v>0</v>
      </c>
      <c r="U14" s="11">
        <v>0</v>
      </c>
      <c r="V14" s="11">
        <v>0</v>
      </c>
      <c r="W14" s="11">
        <v>0.16666666666666666</v>
      </c>
      <c r="X14" s="11">
        <v>0</v>
      </c>
      <c r="Y14" s="11">
        <v>0</v>
      </c>
      <c r="Z14" s="11">
        <v>0</v>
      </c>
      <c r="AA14" s="11">
        <v>0</v>
      </c>
      <c r="AB14" s="11">
        <v>0.5</v>
      </c>
      <c r="AC14" s="11">
        <v>0.16666666666666666</v>
      </c>
      <c r="AD14" s="11">
        <v>0</v>
      </c>
      <c r="AE14" s="41">
        <v>1</v>
      </c>
    </row>
    <row r="15" spans="1:31" x14ac:dyDescent="0.35">
      <c r="A15" s="97"/>
      <c r="B15" s="31" t="s">
        <v>34</v>
      </c>
      <c r="C15" s="32">
        <v>3</v>
      </c>
      <c r="D15" s="33">
        <f>C15/$E$14</f>
        <v>0.75</v>
      </c>
      <c r="E15" s="98"/>
      <c r="F15" s="99"/>
      <c r="G15" s="100"/>
      <c r="H15" s="100"/>
      <c r="P15" s="53" t="s">
        <v>283</v>
      </c>
      <c r="Q15" s="41">
        <v>2.7777777777777776E-2</v>
      </c>
      <c r="R15" s="41">
        <v>0.16666666666666666</v>
      </c>
      <c r="S15" s="41">
        <v>2.7777777777777776E-2</v>
      </c>
      <c r="T15" s="41">
        <v>0.1111111111111111</v>
      </c>
      <c r="U15" s="41">
        <v>2.7777777777777776E-2</v>
      </c>
      <c r="V15" s="41">
        <v>2.7777777777777776E-2</v>
      </c>
      <c r="W15" s="41">
        <v>2.7777777777777776E-2</v>
      </c>
      <c r="X15" s="41">
        <v>5.5555555555555552E-2</v>
      </c>
      <c r="Y15" s="41">
        <v>2.7777777777777776E-2</v>
      </c>
      <c r="Z15" s="41">
        <v>2.7777777777777776E-2</v>
      </c>
      <c r="AA15" s="41">
        <v>5.5555555555555552E-2</v>
      </c>
      <c r="AB15" s="41">
        <v>0.1111111111111111</v>
      </c>
      <c r="AC15" s="41">
        <v>5.5555555555555552E-2</v>
      </c>
      <c r="AD15" s="41">
        <v>0.25</v>
      </c>
      <c r="AE15" s="41">
        <v>1</v>
      </c>
    </row>
    <row r="16" spans="1:31" ht="31.15" customHeight="1" x14ac:dyDescent="0.35">
      <c r="A16" s="30" t="s">
        <v>276</v>
      </c>
      <c r="B16" s="30" t="s">
        <v>78</v>
      </c>
      <c r="C16" s="10">
        <v>4</v>
      </c>
      <c r="D16" s="11">
        <f>C16/E16</f>
        <v>1</v>
      </c>
      <c r="E16" s="10">
        <v>4</v>
      </c>
      <c r="F16" s="11">
        <f>E16/SUM($E$3:$E$19)</f>
        <v>0.1111111111111111</v>
      </c>
      <c r="G16" s="12">
        <v>4997</v>
      </c>
      <c r="H16" s="12">
        <f>G16*F16</f>
        <v>555.22222222222217</v>
      </c>
      <c r="J16" s="79" t="s">
        <v>350</v>
      </c>
      <c r="K16" s="79"/>
      <c r="L16" s="79"/>
      <c r="M16" s="79"/>
      <c r="N16" s="79"/>
    </row>
    <row r="17" spans="1:14" x14ac:dyDescent="0.35">
      <c r="A17" s="31" t="s">
        <v>307</v>
      </c>
      <c r="B17" s="31" t="s">
        <v>182</v>
      </c>
      <c r="C17" s="32">
        <v>2</v>
      </c>
      <c r="D17" s="33">
        <f>C17/E17</f>
        <v>1</v>
      </c>
      <c r="E17" s="32">
        <v>2</v>
      </c>
      <c r="F17" s="33">
        <f>E17/SUM($E$3:$E$19)</f>
        <v>5.5555555555555552E-2</v>
      </c>
      <c r="G17" s="34">
        <v>2785</v>
      </c>
      <c r="H17" s="34">
        <f>G17*F17</f>
        <v>154.7222222222222</v>
      </c>
      <c r="J17" s="8" t="s">
        <v>442</v>
      </c>
      <c r="K17" s="8" t="s">
        <v>248</v>
      </c>
      <c r="L17" s="8" t="s">
        <v>304</v>
      </c>
      <c r="M17" s="4" t="s">
        <v>302</v>
      </c>
      <c r="N17" s="4" t="s">
        <v>303</v>
      </c>
    </row>
    <row r="18" spans="1:14" x14ac:dyDescent="0.35">
      <c r="A18" s="30" t="s">
        <v>309</v>
      </c>
      <c r="B18" s="30" t="s">
        <v>47</v>
      </c>
      <c r="C18" s="10">
        <v>1</v>
      </c>
      <c r="D18" s="11">
        <f>C18/E18</f>
        <v>1</v>
      </c>
      <c r="E18" s="10">
        <v>1</v>
      </c>
      <c r="F18" s="11">
        <f>E18/SUM($E$3:$E$19)</f>
        <v>2.7777777777777776E-2</v>
      </c>
      <c r="G18" s="12">
        <v>162710.89000000001</v>
      </c>
      <c r="H18" s="12">
        <f>G18*F18</f>
        <v>4519.746944444445</v>
      </c>
      <c r="J18" s="30" t="s">
        <v>313</v>
      </c>
      <c r="K18" s="10">
        <v>9</v>
      </c>
      <c r="L18" s="11">
        <v>0.25</v>
      </c>
      <c r="M18" s="12">
        <v>11718.131249999999</v>
      </c>
      <c r="N18" s="12">
        <f t="shared" ref="N18:N31" si="0">M18*L18</f>
        <v>2929.5328124999996</v>
      </c>
    </row>
    <row r="19" spans="1:14" x14ac:dyDescent="0.35">
      <c r="A19" s="97" t="s">
        <v>305</v>
      </c>
      <c r="B19" s="31" t="s">
        <v>166</v>
      </c>
      <c r="C19" s="32">
        <v>2</v>
      </c>
      <c r="D19" s="33">
        <f>C19/$E$19</f>
        <v>0.33333333333333331</v>
      </c>
      <c r="E19" s="98">
        <v>6</v>
      </c>
      <c r="F19" s="99">
        <f>E19/SUM($E$3:$E$19)</f>
        <v>0.16666666666666666</v>
      </c>
      <c r="G19" s="100">
        <v>6144.583333333333</v>
      </c>
      <c r="H19" s="100">
        <f>G19*F19</f>
        <v>1024.0972222222222</v>
      </c>
      <c r="J19" s="30" t="s">
        <v>321</v>
      </c>
      <c r="K19" s="10">
        <v>6</v>
      </c>
      <c r="L19" s="11">
        <v>0.16666666666666666</v>
      </c>
      <c r="M19" s="12">
        <v>3072.2999999999997</v>
      </c>
      <c r="N19" s="12">
        <f t="shared" si="0"/>
        <v>512.04999999999995</v>
      </c>
    </row>
    <row r="20" spans="1:14" x14ac:dyDescent="0.35">
      <c r="A20" s="97"/>
      <c r="B20" s="31" t="s">
        <v>167</v>
      </c>
      <c r="C20" s="32">
        <v>1</v>
      </c>
      <c r="D20" s="33">
        <f>C20/$E$19</f>
        <v>0.16666666666666666</v>
      </c>
      <c r="E20" s="98"/>
      <c r="F20" s="99"/>
      <c r="G20" s="100"/>
      <c r="H20" s="100"/>
      <c r="J20" s="30" t="s">
        <v>315</v>
      </c>
      <c r="K20" s="10">
        <v>4</v>
      </c>
      <c r="L20" s="11">
        <v>0.1111111111111111</v>
      </c>
      <c r="M20" s="12">
        <v>3307.1849999999999</v>
      </c>
      <c r="N20" s="12">
        <f t="shared" si="0"/>
        <v>367.46499999999997</v>
      </c>
    </row>
    <row r="21" spans="1:14" x14ac:dyDescent="0.35">
      <c r="A21" s="97"/>
      <c r="B21" s="31" t="s">
        <v>168</v>
      </c>
      <c r="C21" s="32">
        <v>3</v>
      </c>
      <c r="D21" s="33">
        <f>C21/$E$19</f>
        <v>0.5</v>
      </c>
      <c r="E21" s="98"/>
      <c r="F21" s="99"/>
      <c r="G21" s="100"/>
      <c r="H21" s="100"/>
      <c r="J21" s="30" t="s">
        <v>320</v>
      </c>
      <c r="K21" s="10">
        <v>4</v>
      </c>
      <c r="L21" s="11">
        <v>0.1111111111111111</v>
      </c>
      <c r="M21" s="12">
        <v>7187.3225000000002</v>
      </c>
      <c r="N21" s="12">
        <f t="shared" si="0"/>
        <v>798.5913888888889</v>
      </c>
    </row>
    <row r="22" spans="1:14" x14ac:dyDescent="0.35">
      <c r="J22" s="30" t="s">
        <v>328</v>
      </c>
      <c r="K22" s="10">
        <v>2</v>
      </c>
      <c r="L22" s="11">
        <v>5.5555555555555552E-2</v>
      </c>
      <c r="M22" s="12">
        <v>36102.239999999998</v>
      </c>
      <c r="N22" s="12">
        <f t="shared" si="0"/>
        <v>2005.6799999999998</v>
      </c>
    </row>
    <row r="23" spans="1:14" x14ac:dyDescent="0.35">
      <c r="J23" s="30" t="s">
        <v>323</v>
      </c>
      <c r="K23" s="10">
        <v>2</v>
      </c>
      <c r="L23" s="11">
        <v>5.5555555555555552E-2</v>
      </c>
      <c r="M23" s="12">
        <v>10647.35</v>
      </c>
      <c r="N23" s="12">
        <f t="shared" si="0"/>
        <v>591.51944444444439</v>
      </c>
    </row>
    <row r="24" spans="1:14" x14ac:dyDescent="0.35">
      <c r="J24" s="30" t="s">
        <v>326</v>
      </c>
      <c r="K24" s="10">
        <v>2</v>
      </c>
      <c r="L24" s="11">
        <v>5.5555555555555552E-2</v>
      </c>
      <c r="M24" s="12">
        <v>4297.25</v>
      </c>
      <c r="N24" s="12">
        <f t="shared" si="0"/>
        <v>238.73611111111109</v>
      </c>
    </row>
    <row r="25" spans="1:14" x14ac:dyDescent="0.35">
      <c r="J25" s="30" t="s">
        <v>265</v>
      </c>
      <c r="K25" s="10">
        <v>1</v>
      </c>
      <c r="L25" s="11">
        <v>2.7777777777777776E-2</v>
      </c>
      <c r="M25" s="12">
        <v>4472</v>
      </c>
      <c r="N25" s="12">
        <f t="shared" si="0"/>
        <v>124.22222222222221</v>
      </c>
    </row>
    <row r="26" spans="1:14" x14ac:dyDescent="0.35">
      <c r="J26" s="30" t="s">
        <v>316</v>
      </c>
      <c r="K26" s="10">
        <v>1</v>
      </c>
      <c r="L26" s="11">
        <v>2.7777777777777776E-2</v>
      </c>
      <c r="M26" s="12">
        <v>0</v>
      </c>
      <c r="N26" s="12">
        <f t="shared" si="0"/>
        <v>0</v>
      </c>
    </row>
    <row r="27" spans="1:14" x14ac:dyDescent="0.35">
      <c r="J27" s="30" t="s">
        <v>322</v>
      </c>
      <c r="K27" s="10">
        <v>1</v>
      </c>
      <c r="L27" s="11">
        <v>2.7777777777777776E-2</v>
      </c>
      <c r="M27" s="12">
        <v>6161.72</v>
      </c>
      <c r="N27" s="12">
        <f t="shared" si="0"/>
        <v>171.1588888888889</v>
      </c>
    </row>
    <row r="28" spans="1:14" x14ac:dyDescent="0.35">
      <c r="J28" s="30" t="s">
        <v>329</v>
      </c>
      <c r="K28" s="10">
        <v>1</v>
      </c>
      <c r="L28" s="11">
        <v>2.7777777777777776E-2</v>
      </c>
      <c r="M28" s="12">
        <v>9075</v>
      </c>
      <c r="N28" s="12">
        <f t="shared" si="0"/>
        <v>252.08333333333331</v>
      </c>
    </row>
    <row r="29" spans="1:14" x14ac:dyDescent="0.35">
      <c r="J29" s="30" t="s">
        <v>318</v>
      </c>
      <c r="K29" s="10">
        <v>1</v>
      </c>
      <c r="L29" s="11">
        <v>2.7777777777777776E-2</v>
      </c>
      <c r="M29" s="12">
        <v>1600</v>
      </c>
      <c r="N29" s="12">
        <f t="shared" si="0"/>
        <v>44.444444444444443</v>
      </c>
    </row>
    <row r="30" spans="1:14" x14ac:dyDescent="0.35">
      <c r="J30" s="30" t="s">
        <v>331</v>
      </c>
      <c r="K30" s="10">
        <v>1</v>
      </c>
      <c r="L30" s="11">
        <v>2.7777777777777776E-2</v>
      </c>
      <c r="M30" s="12">
        <v>162710.89000000001</v>
      </c>
      <c r="N30" s="12">
        <f t="shared" si="0"/>
        <v>4519.746944444445</v>
      </c>
    </row>
    <row r="31" spans="1:14" x14ac:dyDescent="0.35">
      <c r="J31" s="30" t="s">
        <v>333</v>
      </c>
      <c r="K31" s="10">
        <v>1</v>
      </c>
      <c r="L31" s="11">
        <v>2.7777777777777776E-2</v>
      </c>
      <c r="M31" s="12">
        <v>-11880</v>
      </c>
      <c r="N31" s="12">
        <f t="shared" si="0"/>
        <v>-330</v>
      </c>
    </row>
  </sheetData>
  <mergeCells count="29">
    <mergeCell ref="A19:A21"/>
    <mergeCell ref="E19:E21"/>
    <mergeCell ref="F19:F21"/>
    <mergeCell ref="G19:G21"/>
    <mergeCell ref="H19:H21"/>
    <mergeCell ref="J16:N16"/>
    <mergeCell ref="A8:A9"/>
    <mergeCell ref="E8:E9"/>
    <mergeCell ref="F8:F9"/>
    <mergeCell ref="G8:G9"/>
    <mergeCell ref="H8:H9"/>
    <mergeCell ref="A10:A11"/>
    <mergeCell ref="E10:E11"/>
    <mergeCell ref="F10:F11"/>
    <mergeCell ref="G10:G11"/>
    <mergeCell ref="H10:H11"/>
    <mergeCell ref="A14:A15"/>
    <mergeCell ref="E14:E15"/>
    <mergeCell ref="F14:F15"/>
    <mergeCell ref="G14:G15"/>
    <mergeCell ref="H14:H15"/>
    <mergeCell ref="A1:H1"/>
    <mergeCell ref="J1:L1"/>
    <mergeCell ref="P1:AE1"/>
    <mergeCell ref="A5:A7"/>
    <mergeCell ref="E5:E7"/>
    <mergeCell ref="F5:F7"/>
    <mergeCell ref="G5:G7"/>
    <mergeCell ref="H5:H7"/>
  </mergeCells>
  <conditionalFormatting sqref="D3:D21">
    <cfRule type="colorScale" priority="6">
      <colorScale>
        <cfvo type="min"/>
        <cfvo type="max"/>
        <color rgb="FFFCFCFF"/>
        <color rgb="FFF8696B"/>
      </colorScale>
    </cfRule>
  </conditionalFormatting>
  <conditionalFormatting sqref="F3:F21">
    <cfRule type="colorScale" priority="7">
      <colorScale>
        <cfvo type="min"/>
        <cfvo type="max"/>
        <color rgb="FFFCFCFF"/>
        <color rgb="FFF8696B"/>
      </colorScale>
    </cfRule>
  </conditionalFormatting>
  <conditionalFormatting sqref="G3:G21">
    <cfRule type="colorScale" priority="8">
      <colorScale>
        <cfvo type="min"/>
        <cfvo type="max"/>
        <color rgb="FFFCFCFF"/>
        <color rgb="FFF8696B"/>
      </colorScale>
    </cfRule>
  </conditionalFormatting>
  <conditionalFormatting sqref="H3:H21">
    <cfRule type="colorScale" priority="9">
      <colorScale>
        <cfvo type="min"/>
        <cfvo type="max"/>
        <color rgb="FFFCFCFF"/>
        <color rgb="FFF8696B"/>
      </colorScale>
    </cfRule>
  </conditionalFormatting>
  <conditionalFormatting sqref="L3:L14">
    <cfRule type="colorScale" priority="5">
      <colorScale>
        <cfvo type="min"/>
        <cfvo type="max"/>
        <color rgb="FFFCFCFF"/>
        <color rgb="FFF8696B"/>
      </colorScale>
    </cfRule>
  </conditionalFormatting>
  <conditionalFormatting sqref="L18:L31">
    <cfRule type="colorScale" priority="4">
      <colorScale>
        <cfvo type="min"/>
        <cfvo type="max"/>
        <color rgb="FFFCFCFF"/>
        <color rgb="FFF8696B"/>
      </colorScale>
    </cfRule>
  </conditionalFormatting>
  <conditionalFormatting sqref="M18:M31">
    <cfRule type="colorScale" priority="3">
      <colorScale>
        <cfvo type="min"/>
        <cfvo type="max"/>
        <color rgb="FFFCFCFF"/>
        <color rgb="FFF8696B"/>
      </colorScale>
    </cfRule>
  </conditionalFormatting>
  <conditionalFormatting sqref="N18:N31">
    <cfRule type="colorScale" priority="2">
      <colorScale>
        <cfvo type="min"/>
        <cfvo type="max"/>
        <color rgb="FFFCFCFF"/>
        <color rgb="FFF8696B"/>
      </colorScale>
    </cfRule>
  </conditionalFormatting>
  <conditionalFormatting sqref="Q3:AD14">
    <cfRule type="colorScale" priority="1">
      <colorScale>
        <cfvo type="min"/>
        <cfvo type="max"/>
        <color rgb="FFFCFCFF"/>
        <color rgb="FFF8696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8"/>
  <sheetViews>
    <sheetView zoomScale="70" zoomScaleNormal="70" workbookViewId="0">
      <pane ySplit="2" topLeftCell="A37" activePane="bottomLeft" state="frozen"/>
      <selection pane="bottomLeft" activeCell="B61" sqref="B61"/>
    </sheetView>
  </sheetViews>
  <sheetFormatPr defaultRowHeight="14.5" x14ac:dyDescent="0.35"/>
  <cols>
    <col min="1" max="1" width="69.1796875" bestFit="1" customWidth="1"/>
    <col min="2" max="2" width="61.81640625" bestFit="1" customWidth="1"/>
    <col min="3" max="3" width="6.1796875" bestFit="1" customWidth="1"/>
    <col min="4" max="4" width="10.81640625" style="44" bestFit="1" customWidth="1"/>
    <col min="5" max="5" width="5.26953125" bestFit="1" customWidth="1"/>
    <col min="6" max="6" width="7.1796875" style="44" bestFit="1" customWidth="1"/>
    <col min="7" max="7" width="22.7265625" style="44" bestFit="1" customWidth="1"/>
    <col min="8" max="8" width="22.7265625" bestFit="1" customWidth="1"/>
    <col min="9" max="9" width="28.26953125" bestFit="1" customWidth="1"/>
    <col min="10" max="10" width="29" bestFit="1" customWidth="1"/>
    <col min="13" max="13" width="94.453125" bestFit="1" customWidth="1"/>
    <col min="14" max="14" width="21.26953125" bestFit="1" customWidth="1"/>
    <col min="15" max="15" width="7.1796875" bestFit="1" customWidth="1"/>
  </cols>
  <sheetData>
    <row r="1" spans="1:15" ht="64.150000000000006" customHeight="1" thickBot="1" x14ac:dyDescent="0.4">
      <c r="A1" s="79" t="s">
        <v>351</v>
      </c>
      <c r="B1" s="79"/>
      <c r="C1" s="79"/>
      <c r="D1" s="79"/>
      <c r="E1" s="79"/>
      <c r="F1" s="79"/>
      <c r="G1" s="79"/>
      <c r="H1" s="79"/>
      <c r="I1" s="79"/>
      <c r="J1" s="79"/>
      <c r="M1" s="80" t="s">
        <v>352</v>
      </c>
      <c r="N1" s="81"/>
      <c r="O1" s="82"/>
    </row>
    <row r="2" spans="1:15" x14ac:dyDescent="0.35">
      <c r="A2" s="3" t="s">
        <v>238</v>
      </c>
      <c r="B2" s="3" t="s">
        <v>343</v>
      </c>
      <c r="C2" s="3" t="s">
        <v>240</v>
      </c>
      <c r="D2" s="41" t="s">
        <v>353</v>
      </c>
      <c r="E2" s="3" t="s">
        <v>242</v>
      </c>
      <c r="F2" s="41" t="s">
        <v>243</v>
      </c>
      <c r="G2" s="4" t="s">
        <v>244</v>
      </c>
      <c r="H2" s="4" t="s">
        <v>245</v>
      </c>
      <c r="I2" s="3" t="s">
        <v>246</v>
      </c>
      <c r="J2" s="3" t="s">
        <v>247</v>
      </c>
      <c r="M2" s="5" t="s">
        <v>238</v>
      </c>
      <c r="N2" s="5" t="s">
        <v>248</v>
      </c>
      <c r="O2" s="5" t="s">
        <v>243</v>
      </c>
    </row>
    <row r="3" spans="1:15" x14ac:dyDescent="0.35">
      <c r="A3" s="86" t="s">
        <v>266</v>
      </c>
      <c r="B3" s="9" t="s">
        <v>33</v>
      </c>
      <c r="C3" s="10">
        <v>24</v>
      </c>
      <c r="D3" s="11">
        <f>C3/$E$3</f>
        <v>0.40677966101694918</v>
      </c>
      <c r="E3" s="86">
        <v>59</v>
      </c>
      <c r="F3" s="87">
        <v>0.13882352941176471</v>
      </c>
      <c r="G3" s="88">
        <v>21739.236666666668</v>
      </c>
      <c r="H3" s="88">
        <f>F3*G3</f>
        <v>3017.917560784314</v>
      </c>
      <c r="I3" s="89">
        <v>43.79245283018868</v>
      </c>
      <c r="J3" s="89">
        <f>I3*F3</f>
        <v>6.0794228634850169</v>
      </c>
      <c r="M3" s="9" t="s">
        <v>266</v>
      </c>
      <c r="N3" s="10">
        <v>59</v>
      </c>
      <c r="O3" s="11">
        <v>0.13882352941176471</v>
      </c>
    </row>
    <row r="4" spans="1:15" x14ac:dyDescent="0.35">
      <c r="A4" s="86"/>
      <c r="B4" s="9" t="s">
        <v>34</v>
      </c>
      <c r="C4" s="10">
        <v>35</v>
      </c>
      <c r="D4" s="11">
        <f>C4/$E$3</f>
        <v>0.59322033898305082</v>
      </c>
      <c r="E4" s="86"/>
      <c r="F4" s="87"/>
      <c r="G4" s="88"/>
      <c r="H4" s="88"/>
      <c r="I4" s="89"/>
      <c r="J4" s="89"/>
      <c r="M4" s="9" t="s">
        <v>264</v>
      </c>
      <c r="N4" s="10">
        <v>59</v>
      </c>
      <c r="O4" s="11">
        <v>0.13882352941176471</v>
      </c>
    </row>
    <row r="5" spans="1:15" x14ac:dyDescent="0.35">
      <c r="A5" s="98" t="s">
        <v>264</v>
      </c>
      <c r="B5" s="42" t="s">
        <v>28</v>
      </c>
      <c r="C5" s="32">
        <v>5</v>
      </c>
      <c r="D5" s="33">
        <f>C5/$E$5</f>
        <v>8.4745762711864403E-2</v>
      </c>
      <c r="E5" s="98">
        <v>59</v>
      </c>
      <c r="F5" s="99">
        <v>0.13882352941176471</v>
      </c>
      <c r="G5" s="100">
        <v>14093.067222222222</v>
      </c>
      <c r="H5" s="100">
        <v>1956.4493320261438</v>
      </c>
      <c r="I5" s="105">
        <v>52.96078431372549</v>
      </c>
      <c r="J5" s="105">
        <f t="shared" ref="J5:J66" si="0">I5*F5</f>
        <v>7.3522029988465976</v>
      </c>
      <c r="M5" s="9" t="s">
        <v>268</v>
      </c>
      <c r="N5" s="10">
        <v>40</v>
      </c>
      <c r="O5" s="11">
        <v>9.4117647058823528E-2</v>
      </c>
    </row>
    <row r="6" spans="1:15" x14ac:dyDescent="0.35">
      <c r="A6" s="98"/>
      <c r="B6" s="42" t="s">
        <v>29</v>
      </c>
      <c r="C6" s="32">
        <v>14</v>
      </c>
      <c r="D6" s="33">
        <f>C6/$E$5</f>
        <v>0.23728813559322035</v>
      </c>
      <c r="E6" s="98"/>
      <c r="F6" s="99"/>
      <c r="G6" s="100"/>
      <c r="H6" s="100"/>
      <c r="I6" s="105"/>
      <c r="J6" s="105"/>
      <c r="M6" s="9" t="s">
        <v>280</v>
      </c>
      <c r="N6" s="10">
        <v>36</v>
      </c>
      <c r="O6" s="11">
        <v>8.4705882352941173E-2</v>
      </c>
    </row>
    <row r="7" spans="1:15" x14ac:dyDescent="0.35">
      <c r="A7" s="98"/>
      <c r="B7" s="42" t="s">
        <v>30</v>
      </c>
      <c r="C7" s="32">
        <v>39</v>
      </c>
      <c r="D7" s="33">
        <f>C7/$E$5</f>
        <v>0.66101694915254239</v>
      </c>
      <c r="E7" s="98"/>
      <c r="F7" s="99"/>
      <c r="G7" s="100"/>
      <c r="H7" s="100"/>
      <c r="I7" s="105"/>
      <c r="J7" s="105"/>
      <c r="M7" s="9" t="s">
        <v>272</v>
      </c>
      <c r="N7" s="10">
        <v>33</v>
      </c>
      <c r="O7" s="11">
        <v>7.7647058823529416E-2</v>
      </c>
    </row>
    <row r="8" spans="1:15" x14ac:dyDescent="0.35">
      <c r="A8" s="98"/>
      <c r="B8" s="42" t="s">
        <v>31</v>
      </c>
      <c r="C8" s="32">
        <v>1</v>
      </c>
      <c r="D8" s="33">
        <f>C8/$E$5</f>
        <v>1.6949152542372881E-2</v>
      </c>
      <c r="E8" s="98"/>
      <c r="F8" s="99"/>
      <c r="G8" s="100"/>
      <c r="H8" s="100"/>
      <c r="I8" s="105"/>
      <c r="J8" s="105"/>
      <c r="M8" s="9" t="s">
        <v>267</v>
      </c>
      <c r="N8" s="10">
        <v>32</v>
      </c>
      <c r="O8" s="11">
        <v>7.5294117647058817E-2</v>
      </c>
    </row>
    <row r="9" spans="1:15" x14ac:dyDescent="0.35">
      <c r="A9" s="86" t="s">
        <v>268</v>
      </c>
      <c r="B9" s="9" t="s">
        <v>38</v>
      </c>
      <c r="C9" s="10">
        <v>39</v>
      </c>
      <c r="D9" s="11">
        <f>C9/$E$9</f>
        <v>0.97499999999999998</v>
      </c>
      <c r="E9" s="86">
        <v>40</v>
      </c>
      <c r="F9" s="87">
        <v>9.4117647058823528E-2</v>
      </c>
      <c r="G9" s="88" t="s">
        <v>295</v>
      </c>
      <c r="H9" s="88">
        <v>0</v>
      </c>
      <c r="I9" s="89">
        <v>22.5</v>
      </c>
      <c r="J9" s="89">
        <f t="shared" si="0"/>
        <v>2.1176470588235294</v>
      </c>
      <c r="M9" s="9" t="s">
        <v>274</v>
      </c>
      <c r="N9" s="10">
        <v>31</v>
      </c>
      <c r="O9" s="11">
        <v>7.2941176470588232E-2</v>
      </c>
    </row>
    <row r="10" spans="1:15" x14ac:dyDescent="0.35">
      <c r="A10" s="86"/>
      <c r="B10" s="9" t="s">
        <v>42</v>
      </c>
      <c r="C10" s="10">
        <v>1</v>
      </c>
      <c r="D10" s="11">
        <f>C10/$E$9</f>
        <v>2.5000000000000001E-2</v>
      </c>
      <c r="E10" s="86"/>
      <c r="F10" s="87"/>
      <c r="G10" s="88"/>
      <c r="H10" s="88"/>
      <c r="I10" s="89"/>
      <c r="J10" s="89"/>
      <c r="M10" s="9" t="s">
        <v>269</v>
      </c>
      <c r="N10" s="10">
        <v>25</v>
      </c>
      <c r="O10" s="11">
        <v>5.8823529411764705E-2</v>
      </c>
    </row>
    <row r="11" spans="1:15" x14ac:dyDescent="0.35">
      <c r="A11" s="98" t="s">
        <v>280</v>
      </c>
      <c r="B11" s="42" t="s">
        <v>45</v>
      </c>
      <c r="C11" s="32">
        <v>6</v>
      </c>
      <c r="D11" s="33">
        <f t="shared" ref="D11:D18" si="1">C11/$E$11</f>
        <v>0.16666666666666666</v>
      </c>
      <c r="E11" s="98">
        <v>36</v>
      </c>
      <c r="F11" s="99">
        <v>8.4705882352941173E-2</v>
      </c>
      <c r="G11" s="100">
        <v>94214.790000000008</v>
      </c>
      <c r="H11" s="100">
        <v>7980.5469176470588</v>
      </c>
      <c r="I11" s="105">
        <v>28.787878787878789</v>
      </c>
      <c r="J11" s="105">
        <f t="shared" si="0"/>
        <v>2.4385026737967914</v>
      </c>
      <c r="M11" s="9" t="s">
        <v>273</v>
      </c>
      <c r="N11" s="10">
        <v>23</v>
      </c>
      <c r="O11" s="11">
        <v>5.4117647058823527E-2</v>
      </c>
    </row>
    <row r="12" spans="1:15" x14ac:dyDescent="0.35">
      <c r="A12" s="98"/>
      <c r="B12" s="42" t="s">
        <v>49</v>
      </c>
      <c r="C12" s="32">
        <v>11</v>
      </c>
      <c r="D12" s="33">
        <f t="shared" si="1"/>
        <v>0.30555555555555558</v>
      </c>
      <c r="E12" s="98"/>
      <c r="F12" s="99"/>
      <c r="G12" s="100"/>
      <c r="H12" s="100"/>
      <c r="I12" s="105"/>
      <c r="J12" s="105"/>
      <c r="M12" s="9" t="s">
        <v>271</v>
      </c>
      <c r="N12" s="10">
        <v>19</v>
      </c>
      <c r="O12" s="11">
        <v>4.4705882352941179E-2</v>
      </c>
    </row>
    <row r="13" spans="1:15" x14ac:dyDescent="0.35">
      <c r="A13" s="98"/>
      <c r="B13" s="42" t="s">
        <v>50</v>
      </c>
      <c r="C13" s="32">
        <v>5</v>
      </c>
      <c r="D13" s="33">
        <f t="shared" si="1"/>
        <v>0.1388888888888889</v>
      </c>
      <c r="E13" s="98"/>
      <c r="F13" s="99"/>
      <c r="G13" s="100"/>
      <c r="H13" s="100"/>
      <c r="I13" s="105"/>
      <c r="J13" s="105"/>
      <c r="M13" s="9" t="s">
        <v>282</v>
      </c>
      <c r="N13" s="10">
        <v>12</v>
      </c>
      <c r="O13" s="11">
        <v>2.823529411764706E-2</v>
      </c>
    </row>
    <row r="14" spans="1:15" x14ac:dyDescent="0.35">
      <c r="A14" s="98"/>
      <c r="B14" s="42" t="s">
        <v>51</v>
      </c>
      <c r="C14" s="32">
        <v>1</v>
      </c>
      <c r="D14" s="33">
        <f t="shared" si="1"/>
        <v>2.7777777777777776E-2</v>
      </c>
      <c r="E14" s="98"/>
      <c r="F14" s="99"/>
      <c r="G14" s="100"/>
      <c r="H14" s="100"/>
      <c r="I14" s="105"/>
      <c r="J14" s="105"/>
      <c r="M14" s="9" t="s">
        <v>276</v>
      </c>
      <c r="N14" s="10">
        <v>12</v>
      </c>
      <c r="O14" s="11">
        <v>2.823529411764706E-2</v>
      </c>
    </row>
    <row r="15" spans="1:15" x14ac:dyDescent="0.35">
      <c r="A15" s="98"/>
      <c r="B15" s="42" t="s">
        <v>52</v>
      </c>
      <c r="C15" s="32">
        <v>2</v>
      </c>
      <c r="D15" s="33">
        <f t="shared" si="1"/>
        <v>5.5555555555555552E-2</v>
      </c>
      <c r="E15" s="98"/>
      <c r="F15" s="99"/>
      <c r="G15" s="100"/>
      <c r="H15" s="100"/>
      <c r="I15" s="105"/>
      <c r="J15" s="105"/>
      <c r="M15" s="9" t="s">
        <v>279</v>
      </c>
      <c r="N15" s="10">
        <v>11</v>
      </c>
      <c r="O15" s="11">
        <v>2.5882352941176471E-2</v>
      </c>
    </row>
    <row r="16" spans="1:15" x14ac:dyDescent="0.35">
      <c r="A16" s="98"/>
      <c r="B16" s="42" t="s">
        <v>53</v>
      </c>
      <c r="C16" s="32">
        <v>2</v>
      </c>
      <c r="D16" s="33">
        <f t="shared" si="1"/>
        <v>5.5555555555555552E-2</v>
      </c>
      <c r="E16" s="98"/>
      <c r="F16" s="99"/>
      <c r="G16" s="100"/>
      <c r="H16" s="100"/>
      <c r="I16" s="105"/>
      <c r="J16" s="105"/>
      <c r="M16" s="9" t="s">
        <v>278</v>
      </c>
      <c r="N16" s="10">
        <v>10</v>
      </c>
      <c r="O16" s="11">
        <v>2.3529411764705882E-2</v>
      </c>
    </row>
    <row r="17" spans="1:15" x14ac:dyDescent="0.35">
      <c r="A17" s="98"/>
      <c r="B17" s="42" t="s">
        <v>54</v>
      </c>
      <c r="C17" s="32">
        <v>1</v>
      </c>
      <c r="D17" s="33">
        <f t="shared" si="1"/>
        <v>2.7777777777777776E-2</v>
      </c>
      <c r="E17" s="98"/>
      <c r="F17" s="99"/>
      <c r="G17" s="100"/>
      <c r="H17" s="100"/>
      <c r="I17" s="105"/>
      <c r="J17" s="105"/>
      <c r="M17" s="9" t="s">
        <v>275</v>
      </c>
      <c r="N17" s="10">
        <v>9</v>
      </c>
      <c r="O17" s="11">
        <v>2.1176470588235293E-2</v>
      </c>
    </row>
    <row r="18" spans="1:15" x14ac:dyDescent="0.35">
      <c r="A18" s="98"/>
      <c r="B18" s="42" t="s">
        <v>55</v>
      </c>
      <c r="C18" s="32">
        <v>8</v>
      </c>
      <c r="D18" s="33">
        <f t="shared" si="1"/>
        <v>0.22222222222222221</v>
      </c>
      <c r="E18" s="98"/>
      <c r="F18" s="99"/>
      <c r="G18" s="100"/>
      <c r="H18" s="100"/>
      <c r="I18" s="105"/>
      <c r="J18" s="105"/>
      <c r="M18" s="9" t="s">
        <v>281</v>
      </c>
      <c r="N18" s="10">
        <v>7</v>
      </c>
      <c r="O18" s="11">
        <v>1.6470588235294119E-2</v>
      </c>
    </row>
    <row r="19" spans="1:15" x14ac:dyDescent="0.35">
      <c r="A19" s="86" t="s">
        <v>272</v>
      </c>
      <c r="B19" s="9" t="s">
        <v>68</v>
      </c>
      <c r="C19" s="10">
        <v>2</v>
      </c>
      <c r="D19" s="11">
        <f>C19/$E$19</f>
        <v>6.0606060606060608E-2</v>
      </c>
      <c r="E19" s="86">
        <v>33</v>
      </c>
      <c r="F19" s="87">
        <v>7.7647058823529416E-2</v>
      </c>
      <c r="G19" s="88">
        <v>2000</v>
      </c>
      <c r="H19" s="88">
        <v>155.29411764705884</v>
      </c>
      <c r="I19" s="89">
        <v>10.666666666666666</v>
      </c>
      <c r="J19" s="89">
        <f t="shared" si="0"/>
        <v>0.82823529411764707</v>
      </c>
      <c r="M19" s="9" t="s">
        <v>265</v>
      </c>
      <c r="N19" s="10">
        <v>5</v>
      </c>
      <c r="O19" s="11">
        <v>1.1764705882352941E-2</v>
      </c>
    </row>
    <row r="20" spans="1:15" x14ac:dyDescent="0.35">
      <c r="A20" s="86"/>
      <c r="B20" s="9" t="s">
        <v>69</v>
      </c>
      <c r="C20" s="10">
        <v>31</v>
      </c>
      <c r="D20" s="11">
        <f>C20/$E$19</f>
        <v>0.93939393939393945</v>
      </c>
      <c r="E20" s="86"/>
      <c r="F20" s="87"/>
      <c r="G20" s="88"/>
      <c r="H20" s="88"/>
      <c r="I20" s="89"/>
      <c r="J20" s="89"/>
      <c r="M20" s="9" t="s">
        <v>256</v>
      </c>
      <c r="N20" s="10">
        <v>2</v>
      </c>
      <c r="O20" s="11">
        <v>4.7058823529411761E-3</v>
      </c>
    </row>
    <row r="21" spans="1:15" x14ac:dyDescent="0.35">
      <c r="A21" s="98" t="s">
        <v>267</v>
      </c>
      <c r="B21" s="42" t="s">
        <v>71</v>
      </c>
      <c r="C21" s="32">
        <v>2</v>
      </c>
      <c r="D21" s="33">
        <f>C21/$E$21</f>
        <v>6.25E-2</v>
      </c>
      <c r="E21" s="98">
        <v>32</v>
      </c>
      <c r="F21" s="99">
        <v>7.5294117647058817E-2</v>
      </c>
      <c r="G21" s="100">
        <v>36691.385000000002</v>
      </c>
      <c r="H21" s="100">
        <v>2762.6454588235292</v>
      </c>
      <c r="I21" s="105">
        <v>77.65625</v>
      </c>
      <c r="J21" s="105">
        <f t="shared" si="0"/>
        <v>5.8470588235294114</v>
      </c>
    </row>
    <row r="22" spans="1:15" x14ac:dyDescent="0.35">
      <c r="A22" s="98"/>
      <c r="B22" s="42" t="s">
        <v>72</v>
      </c>
      <c r="C22" s="32">
        <v>29</v>
      </c>
      <c r="D22" s="33">
        <f>C22/$E$21</f>
        <v>0.90625</v>
      </c>
      <c r="E22" s="98"/>
      <c r="F22" s="99"/>
      <c r="G22" s="100"/>
      <c r="H22" s="100"/>
      <c r="I22" s="105"/>
      <c r="J22" s="105"/>
    </row>
    <row r="23" spans="1:15" ht="29" x14ac:dyDescent="0.35">
      <c r="A23" s="98"/>
      <c r="B23" s="42" t="s">
        <v>73</v>
      </c>
      <c r="C23" s="32">
        <v>1</v>
      </c>
      <c r="D23" s="33">
        <f>C23/$E$21</f>
        <v>3.125E-2</v>
      </c>
      <c r="E23" s="98"/>
      <c r="F23" s="99"/>
      <c r="G23" s="100"/>
      <c r="H23" s="100"/>
      <c r="I23" s="105"/>
      <c r="J23" s="105"/>
      <c r="M23" s="40" t="s">
        <v>339</v>
      </c>
      <c r="N23" s="8" t="s">
        <v>285</v>
      </c>
    </row>
    <row r="24" spans="1:15" x14ac:dyDescent="0.35">
      <c r="A24" s="86" t="s">
        <v>274</v>
      </c>
      <c r="B24" s="9" t="s">
        <v>81</v>
      </c>
      <c r="C24" s="10">
        <v>1</v>
      </c>
      <c r="D24" s="11">
        <f>C24/$E$24</f>
        <v>3.2258064516129031E-2</v>
      </c>
      <c r="E24" s="86">
        <v>31</v>
      </c>
      <c r="F24" s="87">
        <v>7.2941176470588232E-2</v>
      </c>
      <c r="G24" s="88">
        <v>913</v>
      </c>
      <c r="H24" s="88">
        <v>66.595294117647057</v>
      </c>
      <c r="I24" s="89">
        <v>93.666666666666671</v>
      </c>
      <c r="J24" s="89">
        <f t="shared" si="0"/>
        <v>6.8321568627450979</v>
      </c>
      <c r="M24" s="9" t="s">
        <v>287</v>
      </c>
      <c r="N24" s="11">
        <v>0.32203389830508472</v>
      </c>
    </row>
    <row r="25" spans="1:15" x14ac:dyDescent="0.35">
      <c r="A25" s="86"/>
      <c r="B25" s="9" t="s">
        <v>82</v>
      </c>
      <c r="C25" s="10">
        <v>1</v>
      </c>
      <c r="D25" s="11">
        <f>C25/$E$24</f>
        <v>3.2258064516129031E-2</v>
      </c>
      <c r="E25" s="86"/>
      <c r="F25" s="87"/>
      <c r="G25" s="88"/>
      <c r="H25" s="88"/>
      <c r="I25" s="89"/>
      <c r="J25" s="89"/>
      <c r="M25" s="9" t="s">
        <v>289</v>
      </c>
      <c r="N25" s="11">
        <v>0.1864406779661017</v>
      </c>
    </row>
    <row r="26" spans="1:15" x14ac:dyDescent="0.35">
      <c r="A26" s="86"/>
      <c r="B26" s="9" t="s">
        <v>83</v>
      </c>
      <c r="C26" s="10">
        <v>1</v>
      </c>
      <c r="D26" s="11">
        <f>C26/$E$24</f>
        <v>3.2258064516129031E-2</v>
      </c>
      <c r="E26" s="86"/>
      <c r="F26" s="87"/>
      <c r="G26" s="88"/>
      <c r="H26" s="88"/>
      <c r="I26" s="89"/>
      <c r="J26" s="89"/>
      <c r="M26" s="9" t="s">
        <v>286</v>
      </c>
      <c r="N26" s="11">
        <v>0.13559322033898305</v>
      </c>
    </row>
    <row r="27" spans="1:15" x14ac:dyDescent="0.35">
      <c r="A27" s="86"/>
      <c r="B27" s="9" t="s">
        <v>85</v>
      </c>
      <c r="C27" s="10">
        <v>28</v>
      </c>
      <c r="D27" s="11">
        <f>C27/$E$24</f>
        <v>0.90322580645161288</v>
      </c>
      <c r="E27" s="86"/>
      <c r="F27" s="87"/>
      <c r="G27" s="88"/>
      <c r="H27" s="88"/>
      <c r="I27" s="89"/>
      <c r="J27" s="89"/>
      <c r="M27" s="9" t="s">
        <v>290</v>
      </c>
      <c r="N27" s="11">
        <v>0.13559322033898305</v>
      </c>
    </row>
    <row r="28" spans="1:15" x14ac:dyDescent="0.35">
      <c r="A28" s="98" t="s">
        <v>269</v>
      </c>
      <c r="B28" s="42" t="s">
        <v>58</v>
      </c>
      <c r="C28" s="32">
        <v>4</v>
      </c>
      <c r="D28" s="33">
        <f t="shared" ref="D28:D34" si="2">C28/$E$28</f>
        <v>0.16</v>
      </c>
      <c r="E28" s="98">
        <v>25</v>
      </c>
      <c r="F28" s="99">
        <v>5.8823529411764705E-2</v>
      </c>
      <c r="G28" s="100">
        <v>555758.36857142858</v>
      </c>
      <c r="H28" s="100">
        <v>32691.668739495799</v>
      </c>
      <c r="I28" s="105">
        <v>36.523809523809526</v>
      </c>
      <c r="J28" s="105">
        <f t="shared" si="0"/>
        <v>2.1484593837535013</v>
      </c>
      <c r="M28" s="9" t="s">
        <v>291</v>
      </c>
      <c r="N28" s="11">
        <v>8.4745762711864403E-2</v>
      </c>
    </row>
    <row r="29" spans="1:15" x14ac:dyDescent="0.35">
      <c r="A29" s="98"/>
      <c r="B29" s="42" t="s">
        <v>59</v>
      </c>
      <c r="C29" s="32">
        <v>1</v>
      </c>
      <c r="D29" s="33">
        <f t="shared" si="2"/>
        <v>0.04</v>
      </c>
      <c r="E29" s="98"/>
      <c r="F29" s="99"/>
      <c r="G29" s="100"/>
      <c r="H29" s="100"/>
      <c r="I29" s="105"/>
      <c r="J29" s="105"/>
      <c r="M29" s="9" t="s">
        <v>293</v>
      </c>
      <c r="N29" s="11">
        <v>1.6949152542372881E-2</v>
      </c>
    </row>
    <row r="30" spans="1:15" x14ac:dyDescent="0.35">
      <c r="A30" s="98"/>
      <c r="B30" s="42" t="s">
        <v>60</v>
      </c>
      <c r="C30" s="32">
        <v>2</v>
      </c>
      <c r="D30" s="33">
        <f t="shared" si="2"/>
        <v>0.08</v>
      </c>
      <c r="E30" s="98"/>
      <c r="F30" s="99"/>
      <c r="G30" s="100"/>
      <c r="H30" s="100"/>
      <c r="I30" s="105"/>
      <c r="J30" s="105"/>
      <c r="M30" s="9" t="s">
        <v>288</v>
      </c>
      <c r="N30" s="11">
        <v>0</v>
      </c>
    </row>
    <row r="31" spans="1:15" x14ac:dyDescent="0.35">
      <c r="A31" s="98"/>
      <c r="B31" s="42" t="s">
        <v>61</v>
      </c>
      <c r="C31" s="32">
        <v>9</v>
      </c>
      <c r="D31" s="33">
        <f t="shared" si="2"/>
        <v>0.36</v>
      </c>
      <c r="E31" s="98"/>
      <c r="F31" s="99"/>
      <c r="G31" s="100"/>
      <c r="H31" s="100"/>
      <c r="I31" s="105"/>
      <c r="J31" s="105"/>
      <c r="M31" s="9" t="s">
        <v>292</v>
      </c>
      <c r="N31" s="11">
        <v>0</v>
      </c>
    </row>
    <row r="32" spans="1:15" x14ac:dyDescent="0.35">
      <c r="A32" s="98"/>
      <c r="B32" s="42" t="s">
        <v>62</v>
      </c>
      <c r="C32" s="32">
        <v>5</v>
      </c>
      <c r="D32" s="33">
        <f t="shared" si="2"/>
        <v>0.2</v>
      </c>
      <c r="E32" s="98"/>
      <c r="F32" s="99"/>
      <c r="G32" s="100"/>
      <c r="H32" s="100"/>
      <c r="I32" s="105"/>
      <c r="J32" s="105"/>
      <c r="M32" s="9" t="s">
        <v>294</v>
      </c>
      <c r="N32" s="11">
        <v>0.1186440677966103</v>
      </c>
    </row>
    <row r="33" spans="1:10" x14ac:dyDescent="0.35">
      <c r="A33" s="98"/>
      <c r="B33" s="42" t="s">
        <v>63</v>
      </c>
      <c r="C33" s="32">
        <v>1</v>
      </c>
      <c r="D33" s="33">
        <f t="shared" si="2"/>
        <v>0.04</v>
      </c>
      <c r="E33" s="98"/>
      <c r="F33" s="99"/>
      <c r="G33" s="100"/>
      <c r="H33" s="100"/>
      <c r="I33" s="105"/>
      <c r="J33" s="105"/>
    </row>
    <row r="34" spans="1:10" x14ac:dyDescent="0.35">
      <c r="A34" s="98"/>
      <c r="B34" s="42" t="s">
        <v>64</v>
      </c>
      <c r="C34" s="32">
        <v>3</v>
      </c>
      <c r="D34" s="33">
        <f t="shared" si="2"/>
        <v>0.12</v>
      </c>
      <c r="E34" s="98"/>
      <c r="F34" s="99"/>
      <c r="G34" s="100"/>
      <c r="H34" s="100"/>
      <c r="I34" s="105"/>
      <c r="J34" s="105"/>
    </row>
    <row r="35" spans="1:10" x14ac:dyDescent="0.35">
      <c r="A35" s="86" t="s">
        <v>273</v>
      </c>
      <c r="B35" s="9" t="s">
        <v>95</v>
      </c>
      <c r="C35" s="10">
        <v>8</v>
      </c>
      <c r="D35" s="11">
        <f t="shared" ref="D35:D41" si="3">C35/$E$35</f>
        <v>0.34782608695652173</v>
      </c>
      <c r="E35" s="86">
        <v>23</v>
      </c>
      <c r="F35" s="87">
        <v>5.4117647058823527E-2</v>
      </c>
      <c r="G35" s="88">
        <v>10137.471</v>
      </c>
      <c r="H35" s="88">
        <v>548.61607764705877</v>
      </c>
      <c r="I35" s="89">
        <v>26.7</v>
      </c>
      <c r="J35" s="89">
        <f t="shared" si="0"/>
        <v>1.4449411764705882</v>
      </c>
    </row>
    <row r="36" spans="1:10" x14ac:dyDescent="0.35">
      <c r="A36" s="86"/>
      <c r="B36" s="9" t="s">
        <v>96</v>
      </c>
      <c r="C36" s="10">
        <v>1</v>
      </c>
      <c r="D36" s="11">
        <f t="shared" si="3"/>
        <v>4.3478260869565216E-2</v>
      </c>
      <c r="E36" s="86"/>
      <c r="F36" s="87"/>
      <c r="G36" s="88"/>
      <c r="H36" s="88"/>
      <c r="I36" s="89"/>
      <c r="J36" s="89"/>
    </row>
    <row r="37" spans="1:10" x14ac:dyDescent="0.35">
      <c r="A37" s="86"/>
      <c r="B37" s="9" t="s">
        <v>97</v>
      </c>
      <c r="C37" s="10">
        <v>1</v>
      </c>
      <c r="D37" s="11">
        <f t="shared" si="3"/>
        <v>4.3478260869565216E-2</v>
      </c>
      <c r="E37" s="86"/>
      <c r="F37" s="87"/>
      <c r="G37" s="88"/>
      <c r="H37" s="88"/>
      <c r="I37" s="89"/>
      <c r="J37" s="89"/>
    </row>
    <row r="38" spans="1:10" x14ac:dyDescent="0.35">
      <c r="A38" s="86"/>
      <c r="B38" s="9" t="s">
        <v>98</v>
      </c>
      <c r="C38" s="10">
        <v>7</v>
      </c>
      <c r="D38" s="11">
        <f t="shared" si="3"/>
        <v>0.30434782608695654</v>
      </c>
      <c r="E38" s="86"/>
      <c r="F38" s="87"/>
      <c r="G38" s="88"/>
      <c r="H38" s="88"/>
      <c r="I38" s="89"/>
      <c r="J38" s="89"/>
    </row>
    <row r="39" spans="1:10" x14ac:dyDescent="0.35">
      <c r="A39" s="86"/>
      <c r="B39" s="9" t="s">
        <v>100</v>
      </c>
      <c r="C39" s="10">
        <v>3</v>
      </c>
      <c r="D39" s="11">
        <f t="shared" si="3"/>
        <v>0.13043478260869565</v>
      </c>
      <c r="E39" s="86"/>
      <c r="F39" s="87"/>
      <c r="G39" s="88"/>
      <c r="H39" s="88"/>
      <c r="I39" s="89"/>
      <c r="J39" s="89"/>
    </row>
    <row r="40" spans="1:10" x14ac:dyDescent="0.35">
      <c r="A40" s="86"/>
      <c r="B40" s="9" t="s">
        <v>101</v>
      </c>
      <c r="C40" s="10">
        <v>1</v>
      </c>
      <c r="D40" s="11">
        <f t="shared" si="3"/>
        <v>4.3478260869565216E-2</v>
      </c>
      <c r="E40" s="86"/>
      <c r="F40" s="87"/>
      <c r="G40" s="88"/>
      <c r="H40" s="88"/>
      <c r="I40" s="89"/>
      <c r="J40" s="89"/>
    </row>
    <row r="41" spans="1:10" x14ac:dyDescent="0.35">
      <c r="A41" s="86"/>
      <c r="B41" s="9" t="s">
        <v>102</v>
      </c>
      <c r="C41" s="10">
        <v>2</v>
      </c>
      <c r="D41" s="11">
        <f t="shared" si="3"/>
        <v>8.6956521739130432E-2</v>
      </c>
      <c r="E41" s="86"/>
      <c r="F41" s="87"/>
      <c r="G41" s="88"/>
      <c r="H41" s="88"/>
      <c r="I41" s="89"/>
      <c r="J41" s="89"/>
    </row>
    <row r="42" spans="1:10" x14ac:dyDescent="0.35">
      <c r="A42" s="98" t="s">
        <v>271</v>
      </c>
      <c r="B42" s="42" t="s">
        <v>89</v>
      </c>
      <c r="C42" s="32">
        <v>11</v>
      </c>
      <c r="D42" s="33">
        <f>C42/$E$42</f>
        <v>0.57894736842105265</v>
      </c>
      <c r="E42" s="98">
        <v>19</v>
      </c>
      <c r="F42" s="99">
        <v>4.4705882352941179E-2</v>
      </c>
      <c r="G42" s="100">
        <v>12714.68</v>
      </c>
      <c r="H42" s="100">
        <v>568.4209882352942</v>
      </c>
      <c r="I42" s="105">
        <v>41.277777777777779</v>
      </c>
      <c r="J42" s="105">
        <f t="shared" si="0"/>
        <v>1.845359477124183</v>
      </c>
    </row>
    <row r="43" spans="1:10" x14ac:dyDescent="0.35">
      <c r="A43" s="98"/>
      <c r="B43" s="42" t="s">
        <v>91</v>
      </c>
      <c r="C43" s="32">
        <v>1</v>
      </c>
      <c r="D43" s="33">
        <f>C43/$E$42</f>
        <v>5.2631578947368418E-2</v>
      </c>
      <c r="E43" s="98"/>
      <c r="F43" s="99"/>
      <c r="G43" s="100"/>
      <c r="H43" s="100"/>
      <c r="I43" s="105"/>
      <c r="J43" s="105"/>
    </row>
    <row r="44" spans="1:10" x14ac:dyDescent="0.35">
      <c r="A44" s="98"/>
      <c r="B44" s="42" t="s">
        <v>92</v>
      </c>
      <c r="C44" s="32">
        <v>5</v>
      </c>
      <c r="D44" s="33">
        <f>C44/$E$42</f>
        <v>0.26315789473684209</v>
      </c>
      <c r="E44" s="98"/>
      <c r="F44" s="99"/>
      <c r="G44" s="100"/>
      <c r="H44" s="100"/>
      <c r="I44" s="105"/>
      <c r="J44" s="105"/>
    </row>
    <row r="45" spans="1:10" x14ac:dyDescent="0.35">
      <c r="A45" s="98"/>
      <c r="B45" s="42" t="s">
        <v>93</v>
      </c>
      <c r="C45" s="32">
        <v>2</v>
      </c>
      <c r="D45" s="33">
        <f>C45/$E$42</f>
        <v>0.10526315789473684</v>
      </c>
      <c r="E45" s="98"/>
      <c r="F45" s="99"/>
      <c r="G45" s="100"/>
      <c r="H45" s="100"/>
      <c r="I45" s="105"/>
      <c r="J45" s="105"/>
    </row>
    <row r="46" spans="1:10" x14ac:dyDescent="0.35">
      <c r="A46" s="86" t="s">
        <v>282</v>
      </c>
      <c r="B46" s="9" t="s">
        <v>125</v>
      </c>
      <c r="C46" s="10">
        <v>4</v>
      </c>
      <c r="D46" s="11">
        <f>C46/$E$46</f>
        <v>0.33333333333333331</v>
      </c>
      <c r="E46" s="86">
        <v>12</v>
      </c>
      <c r="F46" s="87">
        <v>2.823529411764706E-2</v>
      </c>
      <c r="G46" s="88">
        <v>14511.058333333334</v>
      </c>
      <c r="H46" s="88">
        <v>409.72400000000005</v>
      </c>
      <c r="I46" s="89">
        <v>14.125</v>
      </c>
      <c r="J46" s="89">
        <f t="shared" si="0"/>
        <v>0.39882352941176474</v>
      </c>
    </row>
    <row r="47" spans="1:10" x14ac:dyDescent="0.35">
      <c r="A47" s="86"/>
      <c r="B47" s="9" t="s">
        <v>126</v>
      </c>
      <c r="C47" s="10">
        <v>7</v>
      </c>
      <c r="D47" s="11">
        <f>C47/$E$46</f>
        <v>0.58333333333333337</v>
      </c>
      <c r="E47" s="86"/>
      <c r="F47" s="87"/>
      <c r="G47" s="88"/>
      <c r="H47" s="88"/>
      <c r="I47" s="89"/>
      <c r="J47" s="89"/>
    </row>
    <row r="48" spans="1:10" x14ac:dyDescent="0.35">
      <c r="A48" s="86"/>
      <c r="B48" s="9" t="s">
        <v>127</v>
      </c>
      <c r="C48" s="10">
        <v>1</v>
      </c>
      <c r="D48" s="11">
        <f>C48/$E$46</f>
        <v>8.3333333333333329E-2</v>
      </c>
      <c r="E48" s="86"/>
      <c r="F48" s="87"/>
      <c r="G48" s="88"/>
      <c r="H48" s="88"/>
      <c r="I48" s="89"/>
      <c r="J48" s="89"/>
    </row>
    <row r="49" spans="1:10" x14ac:dyDescent="0.35">
      <c r="A49" s="32" t="s">
        <v>276</v>
      </c>
      <c r="B49" s="42" t="s">
        <v>78</v>
      </c>
      <c r="C49" s="32">
        <v>12</v>
      </c>
      <c r="D49" s="33">
        <f>C49/$E$49</f>
        <v>1</v>
      </c>
      <c r="E49" s="32">
        <v>12</v>
      </c>
      <c r="F49" s="33">
        <v>2.823529411764706E-2</v>
      </c>
      <c r="G49" s="34">
        <v>2963.5275000000001</v>
      </c>
      <c r="H49" s="34">
        <v>83.676070588235305</v>
      </c>
      <c r="I49" s="35">
        <v>49.111111111111114</v>
      </c>
      <c r="J49" s="35">
        <f t="shared" si="0"/>
        <v>1.3866666666666667</v>
      </c>
    </row>
    <row r="50" spans="1:10" x14ac:dyDescent="0.35">
      <c r="A50" s="86" t="s">
        <v>279</v>
      </c>
      <c r="B50" s="9" t="s">
        <v>104</v>
      </c>
      <c r="C50" s="10">
        <v>2</v>
      </c>
      <c r="D50" s="11">
        <f>C50/$E$50</f>
        <v>0.18181818181818182</v>
      </c>
      <c r="E50" s="86">
        <v>11</v>
      </c>
      <c r="F50" s="87">
        <v>2.5882352941176471E-2</v>
      </c>
      <c r="G50" s="88">
        <v>77894.289999999994</v>
      </c>
      <c r="H50" s="88">
        <v>2016.0875058823528</v>
      </c>
      <c r="I50" s="89">
        <v>33</v>
      </c>
      <c r="J50" s="89">
        <f t="shared" si="0"/>
        <v>0.85411764705882354</v>
      </c>
    </row>
    <row r="51" spans="1:10" x14ac:dyDescent="0.35">
      <c r="A51" s="86"/>
      <c r="B51" s="9" t="s">
        <v>105</v>
      </c>
      <c r="C51" s="10">
        <v>4</v>
      </c>
      <c r="D51" s="11">
        <f>C51/$E$50</f>
        <v>0.36363636363636365</v>
      </c>
      <c r="E51" s="86"/>
      <c r="F51" s="87"/>
      <c r="G51" s="88"/>
      <c r="H51" s="88"/>
      <c r="I51" s="89"/>
      <c r="J51" s="89"/>
    </row>
    <row r="52" spans="1:10" x14ac:dyDescent="0.35">
      <c r="A52" s="86"/>
      <c r="B52" s="9" t="s">
        <v>108</v>
      </c>
      <c r="C52" s="10">
        <v>1</v>
      </c>
      <c r="D52" s="11">
        <f>C52/$E$50</f>
        <v>9.0909090909090912E-2</v>
      </c>
      <c r="E52" s="86"/>
      <c r="F52" s="87"/>
      <c r="G52" s="88"/>
      <c r="H52" s="88"/>
      <c r="I52" s="89"/>
      <c r="J52" s="89"/>
    </row>
    <row r="53" spans="1:10" x14ac:dyDescent="0.35">
      <c r="A53" s="86"/>
      <c r="B53" s="9" t="s">
        <v>109</v>
      </c>
      <c r="C53" s="10">
        <v>2</v>
      </c>
      <c r="D53" s="11">
        <f>C53/$E$50</f>
        <v>0.18181818181818182</v>
      </c>
      <c r="E53" s="86"/>
      <c r="F53" s="87"/>
      <c r="G53" s="88"/>
      <c r="H53" s="88"/>
      <c r="I53" s="89"/>
      <c r="J53" s="89"/>
    </row>
    <row r="54" spans="1:10" x14ac:dyDescent="0.35">
      <c r="A54" s="86"/>
      <c r="B54" s="9" t="s">
        <v>110</v>
      </c>
      <c r="C54" s="10">
        <v>2</v>
      </c>
      <c r="D54" s="11">
        <f>C54/$E$50</f>
        <v>0.18181818181818182</v>
      </c>
      <c r="E54" s="86"/>
      <c r="F54" s="87"/>
      <c r="G54" s="88"/>
      <c r="H54" s="88"/>
      <c r="I54" s="89"/>
      <c r="J54" s="89"/>
    </row>
    <row r="55" spans="1:10" x14ac:dyDescent="0.35">
      <c r="A55" s="98" t="s">
        <v>278</v>
      </c>
      <c r="B55" s="42" t="s">
        <v>130</v>
      </c>
      <c r="C55" s="32">
        <v>8</v>
      </c>
      <c r="D55" s="33">
        <f>C55/$E$55</f>
        <v>0.8</v>
      </c>
      <c r="E55" s="98">
        <v>10</v>
      </c>
      <c r="F55" s="99">
        <v>2.3529411764705882E-2</v>
      </c>
      <c r="G55" s="100">
        <v>60042.664999999994</v>
      </c>
      <c r="H55" s="100">
        <v>1412.7685882352939</v>
      </c>
      <c r="I55" s="105">
        <v>61.333333333333336</v>
      </c>
      <c r="J55" s="105">
        <f t="shared" si="0"/>
        <v>1.4431372549019608</v>
      </c>
    </row>
    <row r="56" spans="1:10" x14ac:dyDescent="0.35">
      <c r="A56" s="98"/>
      <c r="B56" s="42" t="s">
        <v>132</v>
      </c>
      <c r="C56" s="32">
        <v>2</v>
      </c>
      <c r="D56" s="33">
        <f>C56/$E$55</f>
        <v>0.2</v>
      </c>
      <c r="E56" s="98"/>
      <c r="F56" s="99"/>
      <c r="G56" s="100"/>
      <c r="H56" s="100"/>
      <c r="I56" s="105"/>
      <c r="J56" s="105"/>
    </row>
    <row r="57" spans="1:10" x14ac:dyDescent="0.35">
      <c r="A57" s="10" t="s">
        <v>275</v>
      </c>
      <c r="B57" s="9" t="s">
        <v>75</v>
      </c>
      <c r="C57" s="10">
        <v>9</v>
      </c>
      <c r="D57" s="11">
        <f>C57/$E$57</f>
        <v>1</v>
      </c>
      <c r="E57" s="10">
        <v>9</v>
      </c>
      <c r="F57" s="11">
        <v>2.1176470588235293E-2</v>
      </c>
      <c r="G57" s="43">
        <v>11051.724285714286</v>
      </c>
      <c r="H57" s="12">
        <f>G57*F57</f>
        <v>234.0365142857143</v>
      </c>
      <c r="I57" s="13">
        <v>2.6666666666666665</v>
      </c>
      <c r="J57" s="13">
        <f t="shared" si="0"/>
        <v>5.6470588235294113E-2</v>
      </c>
    </row>
    <row r="58" spans="1:10" x14ac:dyDescent="0.35">
      <c r="A58" s="98" t="s">
        <v>281</v>
      </c>
      <c r="B58" s="42" t="s">
        <v>120</v>
      </c>
      <c r="C58" s="32">
        <v>2</v>
      </c>
      <c r="D58" s="33">
        <f>C58/$E$58</f>
        <v>0.2857142857142857</v>
      </c>
      <c r="E58" s="98">
        <v>7</v>
      </c>
      <c r="F58" s="99">
        <v>1.6470588235294119E-2</v>
      </c>
      <c r="G58" s="100" t="s">
        <v>295</v>
      </c>
      <c r="H58" s="100">
        <v>0</v>
      </c>
      <c r="I58" s="105">
        <v>55.142857142857146</v>
      </c>
      <c r="J58" s="105">
        <f t="shared" si="0"/>
        <v>0.90823529411764714</v>
      </c>
    </row>
    <row r="59" spans="1:10" x14ac:dyDescent="0.35">
      <c r="A59" s="98"/>
      <c r="B59" s="42" t="s">
        <v>121</v>
      </c>
      <c r="C59" s="32">
        <v>2</v>
      </c>
      <c r="D59" s="33">
        <f>C59/$E$58</f>
        <v>0.2857142857142857</v>
      </c>
      <c r="E59" s="98"/>
      <c r="F59" s="99"/>
      <c r="G59" s="100"/>
      <c r="H59" s="100"/>
      <c r="I59" s="105"/>
      <c r="J59" s="105"/>
    </row>
    <row r="60" spans="1:10" x14ac:dyDescent="0.35">
      <c r="A60" s="98"/>
      <c r="B60" s="42" t="s">
        <v>122</v>
      </c>
      <c r="C60" s="32">
        <v>1</v>
      </c>
      <c r="D60" s="33">
        <f>C60/$E$58</f>
        <v>0.14285714285714285</v>
      </c>
      <c r="E60" s="98"/>
      <c r="F60" s="99"/>
      <c r="G60" s="100"/>
      <c r="H60" s="100"/>
      <c r="I60" s="105"/>
      <c r="J60" s="105"/>
    </row>
    <row r="61" spans="1:10" x14ac:dyDescent="0.35">
      <c r="A61" s="98"/>
      <c r="B61" s="42" t="s">
        <v>440</v>
      </c>
      <c r="C61" s="32">
        <v>1</v>
      </c>
      <c r="D61" s="33">
        <f>C61/$E$58</f>
        <v>0.14285714285714285</v>
      </c>
      <c r="E61" s="98"/>
      <c r="F61" s="99"/>
      <c r="G61" s="100"/>
      <c r="H61" s="100"/>
      <c r="I61" s="105"/>
      <c r="J61" s="105"/>
    </row>
    <row r="62" spans="1:10" x14ac:dyDescent="0.35">
      <c r="A62" s="98"/>
      <c r="B62" s="42" t="s">
        <v>123</v>
      </c>
      <c r="C62" s="32">
        <v>1</v>
      </c>
      <c r="D62" s="33">
        <f>C62/$E$58</f>
        <v>0.14285714285714285</v>
      </c>
      <c r="E62" s="98"/>
      <c r="F62" s="99"/>
      <c r="G62" s="100"/>
      <c r="H62" s="100"/>
      <c r="I62" s="105"/>
      <c r="J62" s="105"/>
    </row>
    <row r="63" spans="1:10" x14ac:dyDescent="0.35">
      <c r="A63" s="86" t="s">
        <v>265</v>
      </c>
      <c r="B63" s="9" t="s">
        <v>112</v>
      </c>
      <c r="C63" s="10">
        <v>1</v>
      </c>
      <c r="D63" s="11">
        <f>C63/$E$63</f>
        <v>0.2</v>
      </c>
      <c r="E63" s="86">
        <v>5</v>
      </c>
      <c r="F63" s="87">
        <v>1.1764705882352941E-2</v>
      </c>
      <c r="G63" s="88" t="s">
        <v>295</v>
      </c>
      <c r="H63" s="88">
        <v>0</v>
      </c>
      <c r="I63" s="89">
        <v>36.6</v>
      </c>
      <c r="J63" s="89">
        <f t="shared" si="0"/>
        <v>0.43058823529411766</v>
      </c>
    </row>
    <row r="64" spans="1:10" x14ac:dyDescent="0.35">
      <c r="A64" s="86"/>
      <c r="B64" s="9" t="s">
        <v>114</v>
      </c>
      <c r="C64" s="10">
        <v>2</v>
      </c>
      <c r="D64" s="11">
        <f>C64/$E$63</f>
        <v>0.4</v>
      </c>
      <c r="E64" s="86"/>
      <c r="F64" s="87"/>
      <c r="G64" s="88"/>
      <c r="H64" s="88"/>
      <c r="I64" s="89"/>
      <c r="J64" s="89"/>
    </row>
    <row r="65" spans="1:10" x14ac:dyDescent="0.35">
      <c r="A65" s="86"/>
      <c r="B65" s="9" t="s">
        <v>117</v>
      </c>
      <c r="C65" s="10">
        <v>2</v>
      </c>
      <c r="D65" s="11">
        <f>C65/$E$63</f>
        <v>0.4</v>
      </c>
      <c r="E65" s="86"/>
      <c r="F65" s="87"/>
      <c r="G65" s="88"/>
      <c r="H65" s="88"/>
      <c r="I65" s="89"/>
      <c r="J65" s="89"/>
    </row>
    <row r="66" spans="1:10" x14ac:dyDescent="0.35">
      <c r="A66" s="98" t="s">
        <v>256</v>
      </c>
      <c r="B66" s="42" t="s">
        <v>135</v>
      </c>
      <c r="C66" s="32">
        <v>1</v>
      </c>
      <c r="D66" s="33">
        <f>C66/$E$66</f>
        <v>0.5</v>
      </c>
      <c r="E66" s="98">
        <v>2</v>
      </c>
      <c r="F66" s="99">
        <v>4.7058823529411761E-3</v>
      </c>
      <c r="G66" s="100">
        <v>107204.47</v>
      </c>
      <c r="H66" s="100">
        <v>504.49162352941175</v>
      </c>
      <c r="I66" s="105">
        <v>3</v>
      </c>
      <c r="J66" s="125">
        <f t="shared" si="0"/>
        <v>1.4117647058823528E-2</v>
      </c>
    </row>
    <row r="67" spans="1:10" x14ac:dyDescent="0.35">
      <c r="A67" s="98"/>
      <c r="B67" s="42" t="s">
        <v>139</v>
      </c>
      <c r="C67" s="32">
        <v>1</v>
      </c>
      <c r="D67" s="33">
        <f>C67/$E$66</f>
        <v>0.5</v>
      </c>
      <c r="E67" s="98"/>
      <c r="F67" s="99"/>
      <c r="G67" s="100"/>
      <c r="H67" s="100"/>
      <c r="I67" s="105"/>
      <c r="J67" s="125"/>
    </row>
    <row r="68" spans="1:10" x14ac:dyDescent="0.35">
      <c r="E68" s="45"/>
    </row>
  </sheetData>
  <mergeCells count="114">
    <mergeCell ref="J66:J67"/>
    <mergeCell ref="A66:A67"/>
    <mergeCell ref="E66:E67"/>
    <mergeCell ref="F66:F67"/>
    <mergeCell ref="G66:G67"/>
    <mergeCell ref="H66:H67"/>
    <mergeCell ref="I66:I67"/>
    <mergeCell ref="J58:J62"/>
    <mergeCell ref="A63:A65"/>
    <mergeCell ref="E63:E65"/>
    <mergeCell ref="F63:F65"/>
    <mergeCell ref="G63:G65"/>
    <mergeCell ref="H63:H65"/>
    <mergeCell ref="I63:I65"/>
    <mergeCell ref="J63:J65"/>
    <mergeCell ref="A58:A62"/>
    <mergeCell ref="E58:E62"/>
    <mergeCell ref="F58:F62"/>
    <mergeCell ref="G58:G62"/>
    <mergeCell ref="H58:H62"/>
    <mergeCell ref="I58:I62"/>
    <mergeCell ref="J50:J54"/>
    <mergeCell ref="A55:A56"/>
    <mergeCell ref="E55:E56"/>
    <mergeCell ref="F55:F56"/>
    <mergeCell ref="G55:G56"/>
    <mergeCell ref="H55:H56"/>
    <mergeCell ref="I55:I56"/>
    <mergeCell ref="J55:J56"/>
    <mergeCell ref="A50:A54"/>
    <mergeCell ref="E50:E54"/>
    <mergeCell ref="F50:F54"/>
    <mergeCell ref="G50:G54"/>
    <mergeCell ref="H50:H54"/>
    <mergeCell ref="I50:I54"/>
    <mergeCell ref="J42:J45"/>
    <mergeCell ref="A46:A48"/>
    <mergeCell ref="E46:E48"/>
    <mergeCell ref="F46:F48"/>
    <mergeCell ref="G46:G48"/>
    <mergeCell ref="H46:H48"/>
    <mergeCell ref="I46:I48"/>
    <mergeCell ref="J46:J48"/>
    <mergeCell ref="A42:A45"/>
    <mergeCell ref="E42:E45"/>
    <mergeCell ref="F42:F45"/>
    <mergeCell ref="G42:G45"/>
    <mergeCell ref="H42:H45"/>
    <mergeCell ref="I42:I45"/>
    <mergeCell ref="J28:J34"/>
    <mergeCell ref="A35:A41"/>
    <mergeCell ref="E35:E41"/>
    <mergeCell ref="F35:F41"/>
    <mergeCell ref="G35:G41"/>
    <mergeCell ref="H35:H41"/>
    <mergeCell ref="I35:I41"/>
    <mergeCell ref="J35:J41"/>
    <mergeCell ref="A28:A34"/>
    <mergeCell ref="E28:E34"/>
    <mergeCell ref="F28:F34"/>
    <mergeCell ref="G28:G34"/>
    <mergeCell ref="H28:H34"/>
    <mergeCell ref="I28:I34"/>
    <mergeCell ref="J21:J23"/>
    <mergeCell ref="A24:A27"/>
    <mergeCell ref="E24:E27"/>
    <mergeCell ref="F24:F27"/>
    <mergeCell ref="G24:G27"/>
    <mergeCell ref="H24:H27"/>
    <mergeCell ref="I24:I27"/>
    <mergeCell ref="J24:J27"/>
    <mergeCell ref="A21:A23"/>
    <mergeCell ref="E21:E23"/>
    <mergeCell ref="F21:F23"/>
    <mergeCell ref="G21:G23"/>
    <mergeCell ref="H21:H23"/>
    <mergeCell ref="I21:I23"/>
    <mergeCell ref="J11:J18"/>
    <mergeCell ref="A19:A20"/>
    <mergeCell ref="E19:E20"/>
    <mergeCell ref="F19:F20"/>
    <mergeCell ref="G19:G20"/>
    <mergeCell ref="H19:H20"/>
    <mergeCell ref="I19:I20"/>
    <mergeCell ref="J19:J20"/>
    <mergeCell ref="A11:A18"/>
    <mergeCell ref="E11:E18"/>
    <mergeCell ref="F11:F18"/>
    <mergeCell ref="G11:G18"/>
    <mergeCell ref="H11:H18"/>
    <mergeCell ref="I11:I18"/>
    <mergeCell ref="J5:J8"/>
    <mergeCell ref="A9:A10"/>
    <mergeCell ref="E9:E10"/>
    <mergeCell ref="F9:F10"/>
    <mergeCell ref="G9:G10"/>
    <mergeCell ref="H9:H10"/>
    <mergeCell ref="I9:I10"/>
    <mergeCell ref="J9:J10"/>
    <mergeCell ref="A5:A8"/>
    <mergeCell ref="E5:E8"/>
    <mergeCell ref="F5:F8"/>
    <mergeCell ref="G5:G8"/>
    <mergeCell ref="H5:H8"/>
    <mergeCell ref="I5:I8"/>
    <mergeCell ref="A1:J1"/>
    <mergeCell ref="M1:O1"/>
    <mergeCell ref="A3:A4"/>
    <mergeCell ref="E3:E4"/>
    <mergeCell ref="F3:F4"/>
    <mergeCell ref="G3:G4"/>
    <mergeCell ref="H3:H4"/>
    <mergeCell ref="I3:I4"/>
    <mergeCell ref="J3:J4"/>
  </mergeCells>
  <conditionalFormatting sqref="D3:D67">
    <cfRule type="colorScale" priority="8">
      <colorScale>
        <cfvo type="min"/>
        <cfvo type="max"/>
        <color rgb="FFFCFCFF"/>
        <color rgb="FFF8696B"/>
      </colorScale>
    </cfRule>
  </conditionalFormatting>
  <conditionalFormatting sqref="F3:F67">
    <cfRule type="colorScale" priority="5">
      <colorScale>
        <cfvo type="min"/>
        <cfvo type="max"/>
        <color rgb="FFFCFCFF"/>
        <color rgb="FFF8696B"/>
      </colorScale>
    </cfRule>
  </conditionalFormatting>
  <conditionalFormatting sqref="G3:G58 G63:G67">
    <cfRule type="colorScale" priority="1">
      <colorScale>
        <cfvo type="min"/>
        <cfvo type="max"/>
        <color rgb="FFFCFCFF"/>
        <color rgb="FFF8696B"/>
      </colorScale>
    </cfRule>
  </conditionalFormatting>
  <conditionalFormatting sqref="G2:H2">
    <cfRule type="colorScale" priority="9">
      <colorScale>
        <cfvo type="min"/>
        <cfvo type="max"/>
        <color rgb="FFFCFCFF"/>
        <color rgb="FFF8696B"/>
      </colorScale>
    </cfRule>
  </conditionalFormatting>
  <conditionalFormatting sqref="H3:H67">
    <cfRule type="colorScale" priority="7">
      <colorScale>
        <cfvo type="min"/>
        <cfvo type="max"/>
        <color rgb="FFFCFCFF"/>
        <color rgb="FFF8696B"/>
      </colorScale>
    </cfRule>
  </conditionalFormatting>
  <conditionalFormatting sqref="I3:I67">
    <cfRule type="colorScale" priority="6">
      <colorScale>
        <cfvo type="min"/>
        <cfvo type="max"/>
        <color rgb="FFFCFCFF"/>
        <color rgb="FFF8696B"/>
      </colorScale>
    </cfRule>
  </conditionalFormatting>
  <conditionalFormatting sqref="J3:J67">
    <cfRule type="colorScale" priority="3">
      <colorScale>
        <cfvo type="min"/>
        <cfvo type="max"/>
        <color rgb="FFFCFCFF"/>
        <color rgb="FFF8696B"/>
      </colorScale>
    </cfRule>
  </conditionalFormatting>
  <conditionalFormatting sqref="N24:N31">
    <cfRule type="colorScale" priority="2">
      <colorScale>
        <cfvo type="min"/>
        <cfvo type="max"/>
        <color rgb="FFFCFCFF"/>
        <color rgb="FFF8696B"/>
      </colorScale>
    </cfRule>
  </conditionalFormatting>
  <conditionalFormatting sqref="O3:O20">
    <cfRule type="colorScale" priority="4">
      <colorScale>
        <cfvo type="min"/>
        <cfvo type="max"/>
        <color rgb="FFFCFCFF"/>
        <color rgb="FFF8696B"/>
      </colorScale>
    </cfRule>
  </conditionalFormatting>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1E3419A4359F4B97AD921B792667D4" ma:contentTypeVersion="17" ma:contentTypeDescription="Create a new document." ma:contentTypeScope="" ma:versionID="8293e0f24c5dc4794e8e9228a7abc256">
  <xsd:schema xmlns:xsd="http://www.w3.org/2001/XMLSchema" xmlns:xs="http://www.w3.org/2001/XMLSchema" xmlns:p="http://schemas.microsoft.com/office/2006/metadata/properties" xmlns:ns1="http://schemas.microsoft.com/sharepoint/v3" xmlns:ns2="16f00c2e-ac5c-418b-9f13-a0771dbd417d" xmlns:ns3="a5b864cb-7915-4493-b702-ad0b49b4414f" xmlns:ns4="65f59b30-2ef8-43eb-8c8d-a7357282f751" targetNamespace="http://schemas.microsoft.com/office/2006/metadata/properties" ma:root="true" ma:fieldsID="6dc3044cda92eb4915521a7caa08d64a" ns1:_="" ns2:_="" ns3:_="" ns4:_="">
    <xsd:import namespace="http://schemas.microsoft.com/sharepoint/v3"/>
    <xsd:import namespace="16f00c2e-ac5c-418b-9f13-a0771dbd417d"/>
    <xsd:import namespace="a5b864cb-7915-4493-b702-ad0b49b4414f"/>
    <xsd:import namespace="65f59b30-2ef8-43eb-8c8d-a7357282f751"/>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3:ProjectID" minOccurs="0"/>
                <xsd:element ref="ns3:ProjectID_x003a_Title" minOccurs="0"/>
                <xsd:element ref="ns4:DocTyp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7"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b864cb-7915-4493-b702-ad0b49b4414f" elementFormDefault="qualified">
    <xsd:import namespace="http://schemas.microsoft.com/office/2006/documentManagement/types"/>
    <xsd:import namespace="http://schemas.microsoft.com/office/infopath/2007/PartnerControls"/>
    <xsd:element name="ProjectID" ma:index="8" nillable="true" ma:displayName="ProjectID" ma:description="Lookup Project IDs from the Research Project List" ma:list="{3d47ddcc-805f-40e2-9cba-a0f17ab993fe}" ma:internalName="ProjectID" ma:readOnly="false" ma:showField="ProjectID" ma:web="a00f1b09-faf9-43d5-a4db-270a407acd44">
      <xsd:simpleType>
        <xsd:restriction base="dms:Lookup"/>
      </xsd:simpleType>
    </xsd:element>
    <xsd:element name="ProjectID_x003a_Title" ma:index="9" nillable="true" ma:displayName="Project ID:" ma:description="Un-Linkable Project ID from the lookup column ProjectID" ma:list="{3d47ddcc-805f-40e2-9cba-a0f17ab993fe}" ma:internalName="ProjectID_x003a_Title" ma:readOnly="true" ma:showField="Title" ma:web="a00f1b09-faf9-43d5-a4db-270a407acd44">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5f59b30-2ef8-43eb-8c8d-a7357282f751" elementFormDefault="qualified">
    <xsd:import namespace="http://schemas.microsoft.com/office/2006/documentManagement/types"/>
    <xsd:import namespace="http://schemas.microsoft.com/office/infopath/2007/PartnerControls"/>
    <xsd:element name="DocType" ma:index="10" nillable="true" ma:displayName="DocType" ma:format="Dropdown" ma:internalName="DocType" ma:readOnly="false">
      <xsd:simpleType>
        <xsd:restriction base="dms:Choice">
          <xsd:enumeration value="Research Proposal"/>
          <xsd:enumeration value="Final Report"/>
          <xsd:enumeration value="Meeting Minutes"/>
          <xsd:enumeration value="Literature Review Summary"/>
          <xsd:enumeration value="Research Paper (Link)"/>
          <xsd:enumeration value="Quarterly Progress Report"/>
          <xsd:enumeration value="Presentations"/>
          <xsd:enumeration value="Other Reports"/>
          <xsd:enumeration value="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Type xmlns="65f59b30-2ef8-43eb-8c8d-a7357282f751">Final Report</DocType>
    <URL xmlns="http://schemas.microsoft.com/sharepoint/v3">
      <Url xsi:nil="true"/>
      <Description xsi:nil="true"/>
    </URL>
    <ProjectID xmlns="a5b864cb-7915-4493-b702-ad0b49b4414f">1270</ProjectID>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67D581CC-056A-4E8A-AFD8-C88A2CFEA505}"/>
</file>

<file path=customXml/itemProps2.xml><?xml version="1.0" encoding="utf-8"?>
<ds:datastoreItem xmlns:ds="http://schemas.openxmlformats.org/officeDocument/2006/customXml" ds:itemID="{73B06690-FB09-40C4-8649-D12514A151E4}">
  <ds:schemaRefs>
    <ds:schemaRef ds:uri="http://schemas.microsoft.com/sharepoint/v3/contenttype/forms"/>
  </ds:schemaRefs>
</ds:datastoreItem>
</file>

<file path=customXml/itemProps3.xml><?xml version="1.0" encoding="utf-8"?>
<ds:datastoreItem xmlns:ds="http://schemas.openxmlformats.org/officeDocument/2006/customXml" ds:itemID="{B79BBE55-7BEC-4C46-B104-FD4F67825DBD}">
  <ds:schemaRefs>
    <ds:schemaRef ds:uri="http://schemas.microsoft.com/office/2006/metadata/properties"/>
    <ds:schemaRef ds:uri="http://schemas.microsoft.com/office/infopath/2007/PartnerControls"/>
    <ds:schemaRef ds:uri="74c3ae4f-35f0-4377-a7ee-3e1f1589c3a2"/>
    <ds:schemaRef ds:uri="63568d96-3450-4137-b47d-fc0fb1fbaa5a"/>
  </ds:schemaRefs>
</ds:datastoreItem>
</file>

<file path=customXml/itemProps4.xml><?xml version="1.0" encoding="utf-8"?>
<ds:datastoreItem xmlns:ds="http://schemas.openxmlformats.org/officeDocument/2006/customXml" ds:itemID="{7A80B5DB-46F3-4B9E-BDCC-4C0DB2FC57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vt:i4>
      </vt:variant>
    </vt:vector>
  </HeadingPairs>
  <TitlesOfParts>
    <vt:vector size="33" baseType="lpstr">
      <vt:lpstr>1. General Project Risks</vt:lpstr>
      <vt:lpstr>2. Causes for Claims and SAs</vt:lpstr>
      <vt:lpstr>3a. Summary-All Claims</vt:lpstr>
      <vt:lpstr>3b. Summary-All SAs</vt:lpstr>
      <vt:lpstr>4a. Claim-Appalach Region Comm</vt:lpstr>
      <vt:lpstr>4b. SA-Appalach Region Comm</vt:lpstr>
      <vt:lpstr>5a. Claim-Bicycle &amp; Pedestrian</vt:lpstr>
      <vt:lpstr>5b. SA-Bicycle and Pedestrian</vt:lpstr>
      <vt:lpstr>6a. Claim-Bridge Replacement</vt:lpstr>
      <vt:lpstr>6b. SA-Bridge Replacement</vt:lpstr>
      <vt:lpstr>7a. Claim-Ferry</vt:lpstr>
      <vt:lpstr>7b. SA-Ferry</vt:lpstr>
      <vt:lpstr>8a, Claim-Highway Safety</vt:lpstr>
      <vt:lpstr>8b. SA-Highway Safety</vt:lpstr>
      <vt:lpstr>9a. Claim-Interstate</vt:lpstr>
      <vt:lpstr>9b. SA-Interstate</vt:lpstr>
      <vt:lpstr>10a. Claim-Other</vt:lpstr>
      <vt:lpstr>10b. SA-Other</vt:lpstr>
      <vt:lpstr>11a. Claim-Rail</vt:lpstr>
      <vt:lpstr>11b. SA-Rail</vt:lpstr>
      <vt:lpstr>12a. Claim-Railroad - HW Crossi</vt:lpstr>
      <vt:lpstr>12b. SA-Railroad - HW Crossings</vt:lpstr>
      <vt:lpstr>13a. Claim-Rest Area</vt:lpstr>
      <vt:lpstr>13b. SA-Rest Area</vt:lpstr>
      <vt:lpstr>14a. Claim-Rural</vt:lpstr>
      <vt:lpstr>14b. SA-Rural</vt:lpstr>
      <vt:lpstr>15a. Claim-Safe Route to School</vt:lpstr>
      <vt:lpstr>15b. SA-Safe Route to School</vt:lpstr>
      <vt:lpstr>3. Risk Profile (Specific)</vt:lpstr>
      <vt:lpstr>16a. Claim-Urban</vt:lpstr>
      <vt:lpstr>16b. SA-Urban</vt:lpstr>
      <vt:lpstr>2. Risk Profiles (Generic)</vt:lpstr>
      <vt:lpstr>'3. Risk Profile (Specific)'!Print_Area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 NCDOT Risk Insights Tool (legacy)</dc:title>
  <dc:subject/>
  <dc:creator>Sina Gholami</dc:creator>
  <cp:keywords/>
  <dc:description/>
  <cp:lastModifiedBy>Matthews, Erin</cp:lastModifiedBy>
  <cp:revision/>
  <dcterms:created xsi:type="dcterms:W3CDTF">2015-06-05T18:17:20Z</dcterms:created>
  <dcterms:modified xsi:type="dcterms:W3CDTF">2025-04-09T14:08:34Z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0x010100A01E3419A4359F4B97AD921B792667D4</vt:lpwstr>
  </property>
  <property fmtid="{D5CDD505-2E9C-101B-9397-08002B2CF9AE}" pid="3" name="MediaServiceImageTags">
    <vt:lpwstr/>
  </property>
  <property fmtid="{D5CDD505-2E9C-101B-9397-08002B2CF9AE}" pid="4" name="Order">
    <vt:r8>88200</vt:r8>
  </property>
</Properties>
</file>